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428" documentId="120_S{2AC9BD13-BADA-5192-A53E-5A8FF88502F6}" xr6:coauthVersionLast="47" xr6:coauthVersionMax="47" xr10:uidLastSave="{276C488D-B9DF-43E8-A790-0EFFE6EEE871}"/>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19" i="1"/>
  <c r="G19" i="1"/>
  <c r="I19" i="1"/>
  <c r="J19" i="1"/>
  <c r="L19" i="1"/>
  <c r="B20" i="1"/>
  <c r="G20" i="1"/>
  <c r="I20" i="1"/>
  <c r="J20" i="1"/>
  <c r="L20" i="1"/>
  <c r="B21" i="1"/>
  <c r="G21" i="1"/>
  <c r="I21" i="1"/>
  <c r="J21" i="1"/>
  <c r="L21"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G2" i="5"/>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B4" i="2"/>
  <c r="G4" i="2"/>
  <c r="I4" i="2"/>
  <c r="J4" i="2"/>
  <c r="L4" i="2"/>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alcChain>
</file>

<file path=xl/sharedStrings.xml><?xml version="1.0" encoding="utf-8"?>
<sst xmlns="http://schemas.openxmlformats.org/spreadsheetml/2006/main" count="180300" uniqueCount="39134">
  <si>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</si>
  <si>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</si>
  <si>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</si>
  <si>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</si>
  <si>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</si>
  <si>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</si>
  <si>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</si>
  <si>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</si>
  <si>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</si>
  <si>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</si>
  <si>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</si>
  <si>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</si>
  <si>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</si>
  <si>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</si>
  <si>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</si>
  <si>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</si>
  <si>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</si>
  <si>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</si>
  <si>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</si>
  <si>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</si>
  <si>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</si>
  <si>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</si>
  <si>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</si>
  <si>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</si>
  <si>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</si>
  <si>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</si>
  <si>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</si>
  <si>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</si>
  <si>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</si>
  <si>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</si>
  <si>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</si>
  <si>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</si>
  <si>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</si>
  <si>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</si>
  <si>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</si>
  <si>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</si>
  <si>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</si>
  <si>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</si>
  <si>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</si>
  <si>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</si>
  <si>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</si>
  <si>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</si>
  <si>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</si>
  <si>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</si>
  <si>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</si>
  <si>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</si>
  <si>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</si>
  <si>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</si>
  <si>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</si>
  <si>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</si>
  <si>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</si>
  <si>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</si>
  <si>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</si>
  <si>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</si>
  <si>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</si>
  <si>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</si>
  <si>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</si>
  <si>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</si>
  <si>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</si>
  <si>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</si>
  <si>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</si>
  <si>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</si>
  <si>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</si>
  <si>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</si>
  <si>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</si>
  <si>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</si>
  <si>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</si>
  <si>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</si>
  <si>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</si>
  <si>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</si>
  <si>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</si>
  <si>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</si>
  <si>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</si>
  <si>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</si>
  <si>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</si>
  <si>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</si>
  <si>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</si>
  <si>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</si>
  <si>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</si>
  <si>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</si>
  <si>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</si>
  <si>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</si>
  <si>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</si>
  <si>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</si>
  <si>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</si>
  <si>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</si>
  <si>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</si>
  <si>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</si>
  <si>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</si>
  <si>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</si>
  <si>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</si>
  <si>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</si>
  <si>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</si>
  <si>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</si>
  <si>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</si>
  <si>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</si>
  <si>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</si>
  <si>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</si>
  <si>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</si>
  <si>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</si>
  <si>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</si>
  <si>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</si>
  <si>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</si>
  <si>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</si>
  <si>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</si>
  <si>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</si>
  <si>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</si>
  <si>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</si>
  <si>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</si>
  <si>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</si>
  <si>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</si>
  <si>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</si>
  <si>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</si>
  <si>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</si>
  <si>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</si>
  <si>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</si>
  <si>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</si>
  <si>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</si>
  <si>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</si>
  <si>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</si>
  <si>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</si>
  <si>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</si>
  <si>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</si>
  <si>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</si>
  <si>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</si>
  <si>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</si>
  <si>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</si>
  <si>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</si>
  <si>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</si>
  <si>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</si>
  <si>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</si>
  <si>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</si>
  <si>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</si>
  <si>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</si>
  <si>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</si>
  <si>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</si>
  <si>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</si>
  <si>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</si>
  <si>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</si>
  <si>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</si>
  <si>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</si>
  <si>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</si>
  <si>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</si>
  <si>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</si>
  <si>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</si>
  <si>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</si>
  <si>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</si>
  <si>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</si>
  <si>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</si>
  <si>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</si>
  <si>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</si>
  <si>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</si>
  <si>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</si>
  <si>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</si>
  <si>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</si>
  <si>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</si>
  <si>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</si>
  <si>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</si>
  <si>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</si>
  <si>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</si>
  <si>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</si>
  <si>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</si>
  <si>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</si>
  <si>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</si>
  <si>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</si>
  <si>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</si>
  <si>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</si>
  <si>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</si>
  <si>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</si>
  <si>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</si>
  <si>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</si>
  <si>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</si>
  <si>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</si>
  <si>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</si>
  <si>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</si>
  <si>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</si>
  <si>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</si>
  <si>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</si>
  <si>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</si>
  <si>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</si>
  <si>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</si>
  <si>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</si>
  <si>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</si>
  <si>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</si>
  <si>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</si>
  <si>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</si>
  <si>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</si>
  <si>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</si>
  <si>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</si>
  <si>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</si>
  <si>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</si>
  <si>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</si>
  <si>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</si>
  <si>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</si>
  <si>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</si>
  <si>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</si>
  <si>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</si>
  <si>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</si>
  <si>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</si>
  <si>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</si>
  <si>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</si>
  <si>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</si>
  <si>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</si>
  <si>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</si>
  <si>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</si>
  <si>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</si>
  <si>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</si>
  <si>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</si>
  <si>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</si>
  <si>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</si>
  <si>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</si>
  <si>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</si>
  <si>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</si>
  <si>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</si>
  <si>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</si>
  <si>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</si>
  <si>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</si>
  <si>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</si>
  <si>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</si>
  <si>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</si>
  <si>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</si>
  <si>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</si>
  <si>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</si>
  <si>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</si>
  <si>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</si>
  <si>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</si>
  <si>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</si>
  <si>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</si>
  <si>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</si>
  <si>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</si>
  <si>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</si>
  <si>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</si>
  <si>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</si>
  <si>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</si>
  <si>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</si>
  <si>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</si>
  <si>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</si>
  <si>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</si>
  <si>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</si>
  <si>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</si>
  <si>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</si>
  <si>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</si>
  <si>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</si>
  <si>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</si>
  <si>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</si>
  <si>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</si>
  <si>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</si>
  <si>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</si>
  <si>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</si>
  <si>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</si>
  <si>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</si>
  <si>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</si>
  <si>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</si>
  <si>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</si>
  <si>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</si>
  <si>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</si>
  <si>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</si>
  <si>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</si>
  <si>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</si>
  <si>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</si>
  <si>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</si>
  <si>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</si>
  <si>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</si>
  <si>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</si>
  <si>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</si>
  <si>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</si>
  <si>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</si>
  <si>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</si>
  <si>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</si>
  <si>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</si>
  <si>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</si>
  <si>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</si>
  <si>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</si>
  <si>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</si>
  <si>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</si>
  <si>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</si>
  <si>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</si>
  <si>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</si>
  <si>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</si>
  <si>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</si>
  <si>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</si>
  <si>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</si>
  <si>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</si>
  <si>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</si>
  <si>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</si>
  <si>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</si>
  <si>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</si>
  <si>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</si>
  <si>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</si>
  <si>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</si>
  <si>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</si>
  <si>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</si>
  <si>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</si>
  <si>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</si>
  <si>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</si>
  <si>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</si>
  <si>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</si>
  <si>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</si>
  <si>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</si>
  <si>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</si>
  <si>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</si>
  <si>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</si>
  <si>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</si>
  <si>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</si>
  <si>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</si>
  <si>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</si>
  <si>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</si>
  <si>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</si>
  <si>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</si>
  <si>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</si>
  <si>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</si>
  <si>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</si>
  <si>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</si>
  <si>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</si>
  <si>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</si>
  <si>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</si>
  <si>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</si>
  <si>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</si>
  <si>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</si>
  <si>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</si>
  <si>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</si>
  <si>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</si>
  <si>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</si>
  <si>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</si>
  <si>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</si>
  <si>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</si>
  <si>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</si>
  <si>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</si>
  <si>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</si>
  <si>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</si>
  <si>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</si>
  <si>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</si>
  <si>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</si>
  <si>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</si>
  <si>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</si>
  <si>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</si>
  <si>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</si>
  <si>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</si>
  <si>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</si>
  <si>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</si>
  <si>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</si>
  <si>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</si>
  <si>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</si>
  <si>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</si>
  <si>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</si>
  <si>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</si>
  <si>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</si>
  <si>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</si>
  <si>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</si>
  <si>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</si>
  <si>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</si>
  <si>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</si>
  <si>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</si>
  <si>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</si>
  <si>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</si>
  <si>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</si>
  <si>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</si>
  <si>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</si>
  <si>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</si>
  <si>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</si>
  <si>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</si>
  <si>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</si>
  <si>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</si>
  <si>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</si>
  <si>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</si>
  <si>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</si>
  <si>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</si>
  <si>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</si>
  <si>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</si>
  <si>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</si>
  <si>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</si>
  <si>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</si>
  <si>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</si>
  <si>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</si>
  <si>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</si>
  <si>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</si>
  <si>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</si>
  <si>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</si>
  <si>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</si>
  <si>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</si>
  <si>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</si>
  <si>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</si>
  <si>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</si>
  <si>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</si>
  <si>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</si>
  <si>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</si>
  <si>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</si>
  <si>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</si>
  <si>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</si>
  <si>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</si>
  <si>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</si>
  <si>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</si>
  <si>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</si>
  <si>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</si>
  <si>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</si>
  <si>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</si>
  <si>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</si>
  <si>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</si>
  <si>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</si>
  <si>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</si>
  <si>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</si>
  <si>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</si>
  <si>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</si>
  <si>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</si>
  <si>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</si>
  <si>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</si>
  <si>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</si>
  <si>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</si>
  <si>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</si>
  <si>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</si>
  <si>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</si>
  <si>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</si>
  <si>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</si>
  <si>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</si>
  <si>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</si>
  <si>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</si>
  <si>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</si>
  <si>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</si>
  <si>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</si>
  <si>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</si>
  <si>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</si>
  <si>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</si>
  <si>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</si>
  <si>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</si>
  <si>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</si>
  <si>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</si>
  <si>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</si>
  <si>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</si>
  <si>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</si>
  <si>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</si>
  <si>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</si>
  <si>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</si>
  <si>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</si>
  <si>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</si>
  <si>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</si>
  <si>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</si>
  <si>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</si>
  <si>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</si>
  <si>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</si>
  <si>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</si>
  <si>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</si>
  <si>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</si>
  <si>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</si>
  <si>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</si>
  <si>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</si>
  <si>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</si>
  <si>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</si>
  <si>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</si>
  <si>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</si>
  <si>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</si>
  <si>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</si>
  <si>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</si>
  <si>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</si>
  <si>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</si>
  <si>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</si>
  <si>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</si>
  <si>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</si>
  <si>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</si>
  <si>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</si>
  <si>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</si>
  <si>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</si>
  <si>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</si>
  <si>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</si>
  <si>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</si>
  <si>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</si>
  <si>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</si>
  <si>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</si>
  <si>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</si>
  <si>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</si>
  <si>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</si>
  <si>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</si>
  <si>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</si>
  <si>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</si>
  <si>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</si>
  <si>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</si>
  <si>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</si>
  <si>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</si>
  <si>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</si>
  <si>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</si>
  <si>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</si>
  <si>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</si>
  <si>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</si>
  <si>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</si>
  <si>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</si>
  <si>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</si>
  <si>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</si>
  <si>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</si>
  <si>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</si>
  <si>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</si>
  <si>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</si>
  <si>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</si>
  <si>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</si>
  <si>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</si>
  <si>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</si>
  <si>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</si>
  <si>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</si>
  <si>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</si>
  <si>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</si>
  <si>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</si>
  <si>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</si>
  <si>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</si>
  <si>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</si>
  <si>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</si>
  <si>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</si>
  <si>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</si>
  <si>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</si>
  <si>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</si>
  <si>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</si>
  <si>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</si>
  <si>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</si>
  <si>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</si>
  <si>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</si>
  <si>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</si>
  <si>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</si>
  <si>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</si>
  <si>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</si>
  <si>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</si>
  <si>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</si>
  <si>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</si>
  <si>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</si>
  <si>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</si>
  <si>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</si>
  <si>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</si>
  <si>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</si>
  <si>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</si>
  <si>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</si>
  <si>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</si>
  <si>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</si>
  <si>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</si>
  <si>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</si>
  <si>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</si>
  <si>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</si>
  <si>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</si>
  <si>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</si>
  <si>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</si>
  <si>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</si>
  <si>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</si>
  <si>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</si>
  <si>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</si>
  <si>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</si>
  <si>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</si>
  <si>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</si>
  <si>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</si>
  <si>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</si>
  <si>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</si>
  <si>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</si>
  <si>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</si>
  <si>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</si>
  <si>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</si>
  <si>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</si>
  <si>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</si>
  <si>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</si>
  <si>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</si>
  <si>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</si>
  <si>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</si>
  <si>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</si>
  <si>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</si>
  <si>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</si>
  <si>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</si>
  <si>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</si>
  <si>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</si>
  <si>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</si>
  <si>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</si>
  <si>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</si>
  <si>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</si>
  <si>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</si>
  <si>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</si>
  <si>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</si>
  <si>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</si>
  <si>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</si>
  <si>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</si>
  <si>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</si>
  <si>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</si>
  <si>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</si>
  <si>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</si>
  <si>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</si>
  <si>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</si>
  <si>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</si>
  <si>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</si>
  <si>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</si>
  <si>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</si>
  <si>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</si>
  <si>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</si>
  <si>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</si>
  <si>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</si>
  <si>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</si>
  <si>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</si>
  <si>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</si>
  <si>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</si>
  <si>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</si>
  <si>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</si>
  <si>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</si>
  <si>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</si>
  <si>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</si>
  <si>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</si>
  <si>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</si>
  <si>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</si>
  <si>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</si>
  <si>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</si>
  <si>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</si>
  <si>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</si>
  <si>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</si>
  <si>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</si>
  <si>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</si>
  <si>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</si>
  <si>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</si>
  <si>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</si>
  <si>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</si>
  <si>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</si>
  <si>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</si>
  <si>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</si>
  <si>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</si>
  <si>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</si>
  <si>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</si>
  <si>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</si>
  <si>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</si>
  <si>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</si>
  <si>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</si>
  <si>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</si>
  <si>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</si>
  <si>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</si>
  <si>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</si>
  <si>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</si>
  <si>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</si>
  <si>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</si>
  <si>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</si>
  <si>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</si>
  <si>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</si>
  <si>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</si>
  <si>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</si>
  <si>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</si>
  <si>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</si>
  <si>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</si>
  <si>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</si>
  <si>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</si>
  <si>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</si>
  <si>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</si>
  <si>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</si>
  <si>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</si>
  <si>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</si>
  <si>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</si>
  <si>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</si>
  <si>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</si>
  <si>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</si>
  <si>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</si>
  <si>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</si>
  <si>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</si>
  <si>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</si>
  <si>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</si>
  <si>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</si>
  <si>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</si>
  <si>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</si>
  <si>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</si>
  <si>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</si>
  <si>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</si>
  <si>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</si>
  <si>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</si>
  <si>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</si>
  <si>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</si>
  <si>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</si>
  <si>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</si>
  <si>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</si>
  <si>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</si>
  <si>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</si>
  <si>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</si>
  <si>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</si>
  <si>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</si>
  <si>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</si>
  <si>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</si>
  <si>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</si>
  <si>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</si>
  <si>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</si>
  <si>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</si>
  <si>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</si>
  <si>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</si>
  <si>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</si>
  <si>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</si>
  <si>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</si>
  <si>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</si>
  <si>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</si>
  <si>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</si>
  <si>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</si>
  <si>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</si>
  <si>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</si>
  <si>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</si>
  <si>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</si>
  <si>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</si>
  <si>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</si>
  <si>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</si>
  <si>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</si>
  <si>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</si>
  <si>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</si>
  <si>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</si>
  <si>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</si>
  <si>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</si>
  <si>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</si>
  <si>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</si>
  <si>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</si>
  <si>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</si>
  <si>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</si>
  <si>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</si>
  <si>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</si>
  <si>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</si>
  <si>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</si>
  <si>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</si>
  <si>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</si>
  <si>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</si>
  <si>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</si>
  <si>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</si>
  <si>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</si>
  <si>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</si>
  <si>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</si>
  <si>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</si>
  <si>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</si>
  <si>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</si>
  <si>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</si>
  <si>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</si>
  <si>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</si>
  <si>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</si>
  <si>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</si>
  <si>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</si>
  <si>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</si>
  <si>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</si>
  <si>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</si>
  <si>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</si>
  <si>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</si>
  <si>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</si>
  <si>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</si>
  <si>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</si>
  <si>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</si>
  <si>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</si>
  <si>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</si>
  <si>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</si>
  <si>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</si>
  <si>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</si>
  <si>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</si>
  <si>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</si>
  <si>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</si>
  <si>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</si>
  <si>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</si>
  <si>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</si>
  <si>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</si>
  <si>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</si>
  <si>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</si>
  <si>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</si>
  <si>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</si>
  <si>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</si>
  <si>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</si>
  <si>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</si>
  <si>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</si>
  <si>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</si>
  <si>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</si>
  <si>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</si>
  <si>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</si>
  <si>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</si>
  <si>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</si>
  <si>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</si>
  <si>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</si>
  <si>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</si>
  <si>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</si>
  <si>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</si>
  <si>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</si>
  <si>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</si>
  <si>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</si>
  <si>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</si>
  <si>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</si>
  <si>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</si>
  <si>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</si>
  <si>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</si>
  <si>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</si>
  <si>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</si>
  <si>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</si>
  <si>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</si>
  <si>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</si>
  <si>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</si>
  <si>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</si>
  <si>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</si>
  <si>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</si>
  <si>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</si>
  <si>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</si>
  <si>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</si>
  <si>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</si>
  <si>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</si>
  <si>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</si>
  <si>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</si>
  <si>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</si>
  <si>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</si>
  <si>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</si>
  <si>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</si>
  <si>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</si>
  <si>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</si>
  <si>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</si>
  <si>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</si>
  <si>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</si>
  <si>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</si>
  <si>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</si>
  <si>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</si>
  <si>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</si>
  <si>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</si>
  <si>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</si>
  <si>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</si>
  <si>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</si>
  <si>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</si>
  <si>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</si>
  <si>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</si>
  <si>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</si>
  <si>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</si>
  <si>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</si>
  <si>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</si>
  <si>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</si>
  <si>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</si>
  <si>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</si>
  <si>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</si>
  <si>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</si>
  <si>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</si>
  <si>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</si>
  <si>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</si>
  <si>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</si>
  <si>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</si>
  <si>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</si>
  <si>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</si>
  <si>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</si>
  <si>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</si>
  <si>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</si>
  <si>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</si>
  <si>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</si>
  <si>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</si>
  <si>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</si>
  <si>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</si>
  <si>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</si>
  <si>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</si>
  <si>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</si>
  <si>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</si>
  <si>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</si>
  <si>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</si>
  <si>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</si>
  <si>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</si>
  <si>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</si>
  <si>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</si>
  <si>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</si>
  <si>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</si>
  <si>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</si>
  <si>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</si>
  <si>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</si>
  <si>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</si>
  <si>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</si>
  <si>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</si>
  <si>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</si>
  <si>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</si>
  <si>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</si>
  <si>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</si>
  <si>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</si>
  <si>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</si>
  <si>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</si>
  <si>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</si>
  <si>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</si>
  <si>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</si>
  <si>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</si>
  <si>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</si>
  <si>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</si>
  <si>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</si>
  <si>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</si>
  <si>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</si>
  <si>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</si>
  <si>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</si>
  <si>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</si>
  <si>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</si>
  <si>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</si>
  <si>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</si>
  <si>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</si>
  <si>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</si>
  <si>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</si>
  <si>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</si>
  <si>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</si>
  <si>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</si>
  <si>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</si>
  <si>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</si>
  <si>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</si>
  <si>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</si>
  <si>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</si>
  <si>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</si>
  <si>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</si>
  <si>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</si>
  <si>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</si>
  <si>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</si>
  <si>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</si>
  <si>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</si>
  <si>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</si>
  <si>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</si>
  <si>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</si>
  <si>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</si>
  <si>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</si>
  <si>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</si>
  <si>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</si>
  <si>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</si>
  <si>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</si>
  <si>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</si>
  <si>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</si>
  <si>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</si>
  <si>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</si>
  <si>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</si>
  <si>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</si>
  <si>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</si>
  <si>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</si>
  <si>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</si>
  <si>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</si>
  <si>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</si>
  <si>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</si>
  <si>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</si>
  <si>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</si>
  <si>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</si>
  <si>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</si>
  <si>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</si>
  <si>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</si>
  <si>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</si>
  <si>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</si>
  <si>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</si>
  <si>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</si>
  <si>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</si>
  <si>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</si>
  <si>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</si>
  <si>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</si>
  <si>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</si>
  <si>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</si>
  <si>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</si>
  <si>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</si>
  <si>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</si>
  <si>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</si>
  <si>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</si>
  <si>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</si>
  <si>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</si>
  <si>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</si>
  <si>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</si>
  <si>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</si>
  <si>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</si>
  <si>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</si>
  <si>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</si>
  <si>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</si>
  <si>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</si>
  <si>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</si>
  <si>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</si>
  <si>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</si>
  <si>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</si>
  <si>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</si>
  <si>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</si>
  <si>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</si>
  <si>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</si>
  <si>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</si>
  <si>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</si>
  <si>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</si>
  <si>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</si>
  <si>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</si>
  <si>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</si>
  <si>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</si>
  <si>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</si>
  <si>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</si>
  <si>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</si>
  <si>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</si>
  <si>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</si>
  <si>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</si>
  <si>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</si>
  <si>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</si>
  <si>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</si>
  <si>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</si>
  <si>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</si>
  <si>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</si>
  <si>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</si>
  <si>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</si>
  <si>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</si>
  <si>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</si>
  <si>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</si>
  <si>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</si>
  <si>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</si>
  <si>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</si>
  <si>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</si>
  <si>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</si>
  <si>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</si>
  <si>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</si>
  <si>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</si>
  <si>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</si>
  <si>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</si>
  <si>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</si>
  <si>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</si>
  <si>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</si>
  <si>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</si>
  <si>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</si>
  <si>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</si>
  <si>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</si>
  <si>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</si>
  <si>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</si>
  <si>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</si>
  <si>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</si>
  <si>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</si>
  <si>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</si>
  <si>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</si>
  <si>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</si>
  <si>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</si>
  <si>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</si>
  <si>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</si>
  <si>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</si>
  <si>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</si>
  <si>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</si>
  <si>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</si>
  <si>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</si>
  <si>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</si>
  <si>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</si>
  <si>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</si>
  <si>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</si>
  <si>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</si>
  <si>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</si>
  <si>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</si>
  <si>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</si>
  <si>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</si>
  <si>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</si>
  <si>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</si>
  <si>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</si>
  <si>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</si>
  <si>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</si>
  <si>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</si>
  <si>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</si>
  <si>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</si>
  <si>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</si>
  <si>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</si>
  <si>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</si>
  <si>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</si>
  <si>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</si>
  <si>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</si>
  <si>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</si>
  <si>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</si>
  <si>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</si>
  <si>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</si>
  <si>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</si>
  <si>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</si>
  <si>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</si>
  <si>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</si>
  <si>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</si>
  <si>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</si>
  <si>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</si>
  <si>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</si>
  <si>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</si>
  <si>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</si>
  <si>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</si>
  <si>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</si>
  <si>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</si>
  <si>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</si>
  <si>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</si>
  <si>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</si>
  <si>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</si>
  <si>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</si>
  <si>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</si>
  <si>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</si>
  <si>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</si>
  <si>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</si>
  <si>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</si>
  <si>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</si>
  <si>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</si>
  <si>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</si>
  <si>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</si>
  <si>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</si>
  <si>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</si>
  <si>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</si>
  <si>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</si>
  <si>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</si>
  <si>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</si>
  <si>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</si>
  <si>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</si>
  <si>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</si>
  <si>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</si>
  <si>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</si>
  <si>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</si>
  <si>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</si>
  <si>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</si>
  <si>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</si>
  <si>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</si>
  <si>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</si>
  <si>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</si>
  <si>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</si>
  <si>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</si>
  <si>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</si>
  <si>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</si>
  <si>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</si>
  <si>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</si>
  <si>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</si>
  <si>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</si>
  <si>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</si>
  <si>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</si>
  <si>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</si>
  <si>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</si>
  <si>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</si>
  <si>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</si>
  <si>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</si>
  <si>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</si>
  <si>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</si>
  <si>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</si>
  <si>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</si>
  <si>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</si>
  <si>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</si>
  <si>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</si>
  <si>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</si>
  <si>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</si>
  <si>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</si>
  <si>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</si>
  <si>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</si>
  <si>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</si>
  <si>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</si>
  <si>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</si>
  <si>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</si>
  <si>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</si>
  <si>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</si>
  <si>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</si>
  <si>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</si>
  <si>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</si>
  <si>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</si>
  <si>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</si>
  <si>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</si>
  <si>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</si>
  <si>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</si>
  <si>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</si>
  <si>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</si>
  <si>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</si>
  <si>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</si>
  <si>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</si>
  <si>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</si>
  <si>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</si>
  <si>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</si>
  <si>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</si>
  <si>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</si>
  <si>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</si>
  <si>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</si>
  <si>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</si>
  <si>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</si>
  <si>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</si>
  <si>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</si>
  <si>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</si>
  <si>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</si>
  <si>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</si>
  <si>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</si>
  <si>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</si>
  <si>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</si>
  <si>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</si>
  <si>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</si>
  <si>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</si>
  <si>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</si>
  <si>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</si>
  <si>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</si>
  <si>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</si>
  <si>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</si>
  <si>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</si>
  <si>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</si>
  <si>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</si>
  <si>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</si>
  <si>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</si>
  <si>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</si>
  <si>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</si>
  <si>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</si>
  <si>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</si>
  <si>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</si>
  <si>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</si>
  <si>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</si>
  <si>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</si>
  <si>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</si>
  <si>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</si>
  <si>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</si>
  <si>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</si>
  <si>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</si>
  <si>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</si>
  <si>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</si>
  <si>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</si>
  <si>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</si>
  <si>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</si>
  <si>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</si>
  <si>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</si>
  <si>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</si>
  <si>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</si>
  <si>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</si>
  <si>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</si>
  <si>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</si>
  <si>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</si>
  <si>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</si>
  <si>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</si>
  <si>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</si>
  <si>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</si>
  <si>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</si>
  <si>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</si>
  <si>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</si>
  <si>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</si>
  <si>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</si>
  <si>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</si>
  <si>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</si>
  <si>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</si>
  <si>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</si>
  <si>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</si>
  <si>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</si>
  <si>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</si>
  <si>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</si>
  <si>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</si>
  <si>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</si>
  <si>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</si>
  <si>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</si>
  <si>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</si>
  <si>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</si>
  <si>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</si>
  <si>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</si>
  <si>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</si>
  <si>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</si>
  <si>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</si>
  <si>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</si>
  <si>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</si>
  <si>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</si>
  <si>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</si>
  <si>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</si>
  <si>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</si>
  <si>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</si>
  <si>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</si>
  <si>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</si>
  <si>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</si>
  <si>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</si>
  <si>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</si>
  <si>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</si>
  <si>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</si>
  <si>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</si>
  <si>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</si>
  <si>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</si>
  <si>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</si>
  <si>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</si>
  <si>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</si>
  <si>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</si>
  <si>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</si>
  <si>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</si>
  <si>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</si>
  <si>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</si>
  <si>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</si>
  <si>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</si>
  <si>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</si>
  <si>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</si>
  <si>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</si>
  <si>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</si>
  <si>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</si>
  <si>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</si>
  <si>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</si>
  <si>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</si>
  <si>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</si>
  <si>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</si>
  <si>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</si>
  <si>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</si>
  <si>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</si>
  <si>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</si>
  <si>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</si>
  <si>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</si>
  <si>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</si>
  <si>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</si>
  <si>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</si>
  <si>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</si>
  <si>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</si>
  <si>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</si>
  <si>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</si>
  <si>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</si>
  <si>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</si>
  <si>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</si>
  <si>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</si>
  <si>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</si>
  <si>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</si>
  <si>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</si>
  <si>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</si>
  <si>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</si>
  <si>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</si>
  <si>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</si>
  <si>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</si>
  <si>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</si>
  <si>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</si>
  <si>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</si>
  <si>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</si>
  <si>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</si>
  <si>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</si>
  <si>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</si>
  <si>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</si>
  <si>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</si>
  <si>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</si>
  <si>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</si>
  <si>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</si>
  <si>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</si>
  <si>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</si>
  <si>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</si>
  <si>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</si>
  <si>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</si>
  <si>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</si>
  <si>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</si>
  <si>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</si>
  <si>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</si>
  <si>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</si>
  <si>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</si>
  <si>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</si>
  <si>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</si>
  <si>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</si>
  <si>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</si>
  <si>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</si>
  <si>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</si>
  <si>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</si>
  <si>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</si>
  <si>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</si>
  <si>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</si>
  <si>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</si>
  <si>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</si>
  <si>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</si>
  <si>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</si>
  <si>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</si>
  <si>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</si>
  <si>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</si>
  <si>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</si>
  <si>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</si>
  <si>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</si>
  <si>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</si>
  <si>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</si>
  <si>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</si>
  <si>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</si>
  <si>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</si>
  <si>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</si>
  <si>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</si>
  <si>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</si>
  <si>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</si>
  <si>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</si>
  <si>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</si>
  <si>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</si>
  <si>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</si>
  <si>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</si>
  <si>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</si>
  <si>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</si>
  <si>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</si>
  <si>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</si>
  <si>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</si>
  <si>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</si>
  <si>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</si>
  <si>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</si>
  <si>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</si>
  <si>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</si>
  <si>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</si>
  <si>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</si>
  <si>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</si>
  <si>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</si>
  <si>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</si>
  <si>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</si>
  <si>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</si>
  <si>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</si>
  <si>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</si>
  <si>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</si>
  <si>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</si>
  <si>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</si>
  <si>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</si>
  <si>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</si>
  <si>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</si>
  <si>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</si>
  <si>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</si>
  <si>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</si>
  <si>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</si>
  <si>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</si>
  <si>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</si>
  <si>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</si>
  <si>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</si>
  <si>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</si>
  <si>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</si>
  <si>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</si>
  <si>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</si>
  <si>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</si>
  <si>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</si>
  <si>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</si>
  <si>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</si>
  <si>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</si>
  <si>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</si>
  <si>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</si>
  <si>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</si>
  <si>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</si>
  <si>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</si>
  <si>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</si>
  <si>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</si>
  <si>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</si>
  <si>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</si>
  <si>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</si>
  <si>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</si>
  <si>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</si>
  <si>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</si>
  <si>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</si>
  <si>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</si>
  <si>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</si>
  <si>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</si>
  <si>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</si>
  <si>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</si>
  <si>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</si>
  <si>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</si>
  <si>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</si>
  <si>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</si>
  <si>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</si>
  <si>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</si>
  <si>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</si>
  <si>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</si>
  <si>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</si>
  <si>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</si>
  <si>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</si>
  <si>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</si>
  <si>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</si>
  <si>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</si>
  <si>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</si>
  <si>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</si>
  <si>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</si>
  <si>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</si>
  <si>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</si>
  <si>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</si>
  <si>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</si>
  <si>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</si>
  <si>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</si>
  <si>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</si>
  <si>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</si>
  <si>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</si>
  <si>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</si>
  <si>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</si>
  <si>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</si>
  <si>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</si>
  <si>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</si>
  <si>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</si>
  <si>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</si>
  <si>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</si>
  <si>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</si>
  <si>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</si>
  <si>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</si>
  <si>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</si>
  <si>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</si>
  <si>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</si>
  <si>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</si>
  <si>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</si>
  <si>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</si>
  <si>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</si>
  <si>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</si>
  <si>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</si>
  <si>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</si>
  <si>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</si>
  <si>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</si>
  <si>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</si>
  <si>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</si>
  <si>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</si>
  <si>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</si>
  <si>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</si>
  <si>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</si>
  <si>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</si>
  <si>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</si>
  <si>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</si>
  <si>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</si>
  <si>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</si>
  <si>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</si>
  <si>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</si>
  <si>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</si>
  <si>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</si>
  <si>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</si>
  <si>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</si>
  <si>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</si>
  <si>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</si>
  <si>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</si>
  <si>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</si>
  <si>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</si>
  <si>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</si>
  <si>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</si>
  <si>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</si>
  <si>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</si>
  <si>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</si>
  <si>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</si>
  <si>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</si>
  <si>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</si>
  <si>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</si>
  <si>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</si>
  <si>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</si>
  <si>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</si>
  <si>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</si>
  <si>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</si>
  <si>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</si>
  <si>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</si>
  <si>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</si>
  <si>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</si>
  <si>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</si>
  <si>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</si>
  <si>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</si>
  <si>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</si>
  <si>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</si>
  <si>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</si>
  <si>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</si>
  <si>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</si>
  <si>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</si>
  <si>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</si>
  <si>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</si>
  <si>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</si>
  <si>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</si>
  <si>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</si>
  <si>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</si>
  <si>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</si>
  <si>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</si>
  <si>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</si>
  <si>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</si>
  <si>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</si>
  <si>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</si>
  <si>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</si>
  <si>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</si>
  <si>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</si>
  <si>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</si>
  <si>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</si>
  <si>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</si>
  <si>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</si>
  <si>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</si>
  <si>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</si>
  <si>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</si>
  <si>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</si>
  <si>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</si>
  <si>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</si>
  <si>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</si>
  <si>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</si>
  <si>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</si>
  <si>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</si>
  <si>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</si>
  <si>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</si>
  <si>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</si>
  <si>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</si>
  <si>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</si>
  <si>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</si>
  <si>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</si>
  <si>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</si>
  <si>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</si>
  <si>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</si>
  <si>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</si>
  <si>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</si>
  <si>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</si>
  <si>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</si>
  <si>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</si>
  <si>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</si>
  <si>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</si>
  <si>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</si>
  <si>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</si>
  <si>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</si>
  <si>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</si>
  <si>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</si>
  <si>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</si>
  <si>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</si>
  <si>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</si>
  <si>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</si>
  <si>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</si>
  <si>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</si>
  <si>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</si>
  <si>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</si>
  <si>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</si>
  <si>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</si>
  <si>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</si>
  <si>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</si>
  <si>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</si>
  <si>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</si>
  <si>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</si>
  <si>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</si>
  <si>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</si>
  <si>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</si>
  <si>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</si>
  <si>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</si>
  <si>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</si>
  <si>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</si>
  <si>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</si>
  <si>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</si>
  <si>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</si>
  <si>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</si>
  <si>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</si>
  <si>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</si>
  <si>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</si>
  <si>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</si>
  <si>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</si>
  <si>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</si>
  <si>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</si>
  <si>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</si>
  <si>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</si>
  <si>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</si>
  <si>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</si>
  <si>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</si>
  <si>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</si>
  <si>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</si>
  <si>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</si>
  <si>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</si>
  <si>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</si>
  <si>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</si>
  <si>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</si>
  <si>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</si>
  <si>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</si>
  <si>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</si>
  <si>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</si>
  <si>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</si>
  <si>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</si>
  <si>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</si>
  <si>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</si>
  <si>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</si>
  <si>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</si>
  <si>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</si>
  <si>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</si>
  <si>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</si>
  <si>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</si>
  <si>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</si>
  <si>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</si>
  <si>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</si>
  <si>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</si>
  <si>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</si>
  <si>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</si>
  <si>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</si>
  <si>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</si>
  <si>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</si>
  <si>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</si>
  <si>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</si>
  <si>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</si>
  <si>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</si>
  <si>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</si>
  <si>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</si>
  <si>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</si>
  <si>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</si>
  <si>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</si>
  <si>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</si>
  <si>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</si>
  <si>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</si>
  <si>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</si>
  <si>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</si>
  <si>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</si>
  <si>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</si>
  <si>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</si>
  <si>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</si>
  <si>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</si>
  <si>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</si>
  <si>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</si>
  <si>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</si>
  <si>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</si>
  <si>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</si>
  <si>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</si>
  <si>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</si>
  <si>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</si>
  <si>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</si>
  <si>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</si>
  <si>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</si>
  <si>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</si>
  <si>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</si>
  <si>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</si>
  <si>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</si>
  <si>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</si>
  <si>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</si>
  <si>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</si>
  <si>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</si>
  <si>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</si>
  <si>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</si>
  <si>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</si>
  <si>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</si>
  <si>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</si>
  <si>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</si>
  <si>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</si>
  <si>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</si>
  <si>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</si>
  <si>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</si>
  <si>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</si>
  <si>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</si>
  <si>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</si>
  <si>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</si>
  <si>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</si>
  <si>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</si>
  <si>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</si>
  <si>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</si>
  <si>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</si>
  <si>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</si>
  <si>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</si>
  <si>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</si>
  <si>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</si>
  <si>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</si>
  <si>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</si>
  <si>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</si>
  <si>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</si>
  <si>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</si>
  <si>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</si>
  <si>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</si>
  <si>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</si>
  <si>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</si>
  <si>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</si>
  <si>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</si>
  <si>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</si>
  <si>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</si>
  <si>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</si>
  <si>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</si>
  <si>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</si>
  <si>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</si>
  <si>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</si>
  <si>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</si>
  <si>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</si>
  <si>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</si>
  <si>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</si>
  <si>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</si>
  <si>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</si>
  <si>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</si>
  <si>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</si>
  <si>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</si>
  <si>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</si>
  <si>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</si>
  <si>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</si>
  <si>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</si>
  <si>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</si>
  <si>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</si>
  <si>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</si>
  <si>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</si>
  <si>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</si>
  <si>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</si>
  <si>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</si>
  <si>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</si>
  <si>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</si>
  <si>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</si>
  <si>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</si>
  <si>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</si>
  <si>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</si>
  <si>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</si>
  <si>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</si>
  <si>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</si>
  <si>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</si>
  <si>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</si>
  <si>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</si>
  <si>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</si>
  <si>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</si>
  <si>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</si>
  <si>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</si>
  <si>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</si>
  <si>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</si>
  <si>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</si>
  <si>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</si>
  <si>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</si>
  <si>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</si>
  <si>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</si>
  <si>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</si>
  <si>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</si>
  <si>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</si>
  <si>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</si>
  <si>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</si>
  <si>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</si>
  <si>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</si>
  <si>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</si>
  <si>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</si>
  <si>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</si>
  <si>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</si>
  <si>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</si>
  <si>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</si>
  <si>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</si>
  <si>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</si>
  <si>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</si>
  <si>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</si>
  <si>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</si>
  <si>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</si>
  <si>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</si>
  <si>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</si>
  <si>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</si>
  <si>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</si>
  <si>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</si>
  <si>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</si>
  <si>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</si>
  <si>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</si>
  <si>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</si>
  <si>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</si>
  <si>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</si>
  <si>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</si>
  <si>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</si>
  <si>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</si>
  <si>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</si>
  <si>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</si>
  <si>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</si>
  <si>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</si>
  <si>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</si>
  <si>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</si>
  <si>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</si>
  <si>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</si>
  <si>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</si>
  <si>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</si>
  <si>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</si>
  <si>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</si>
  <si>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</si>
  <si>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</si>
  <si>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</si>
  <si>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</si>
  <si>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</si>
  <si>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</si>
  <si>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</si>
  <si>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</si>
  <si>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</si>
  <si>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</si>
  <si>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</si>
  <si>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</si>
  <si>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</si>
  <si>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</si>
  <si>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</si>
  <si>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</si>
  <si>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</si>
  <si>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</si>
  <si>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</si>
  <si>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</si>
  <si>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</si>
  <si>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</si>
  <si>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</si>
  <si>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</si>
  <si>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</si>
  <si>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</si>
  <si>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</si>
  <si>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</si>
  <si>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</si>
  <si>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</si>
  <si>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</si>
  <si>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</si>
  <si>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</si>
  <si>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</si>
  <si>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</si>
  <si>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</si>
  <si>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</si>
  <si>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</si>
  <si>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</si>
  <si>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</si>
  <si>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</si>
  <si>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</si>
  <si>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</si>
  <si>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</si>
  <si>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</si>
  <si>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</si>
  <si>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</si>
  <si>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</si>
  <si>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</si>
  <si>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</si>
  <si>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</si>
  <si>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</si>
  <si>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</si>
  <si>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</si>
  <si>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</si>
  <si>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</si>
  <si>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</si>
  <si>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</si>
  <si>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</si>
  <si>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</si>
  <si>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</si>
  <si>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</si>
  <si>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</si>
  <si>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</si>
  <si>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</si>
  <si>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</si>
  <si>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</si>
  <si>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</si>
  <si>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</si>
  <si>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</si>
  <si>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</si>
  <si>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</si>
  <si>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</si>
  <si>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</si>
  <si>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</si>
  <si>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</si>
  <si>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</si>
  <si>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</si>
  <si>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</si>
  <si>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</si>
  <si>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</si>
  <si>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</si>
  <si>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</si>
  <si>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</si>
  <si>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</si>
  <si>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</si>
  <si>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</si>
  <si>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</si>
  <si>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</si>
  <si>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</si>
  <si>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</si>
  <si>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</si>
  <si>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</si>
  <si>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</si>
  <si>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</si>
  <si>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</si>
  <si>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</si>
  <si>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</si>
  <si>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</si>
  <si>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</si>
  <si>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</si>
  <si>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</si>
  <si>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</si>
  <si>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</si>
  <si>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</si>
  <si>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</si>
  <si>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</si>
  <si>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</si>
  <si>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</si>
  <si>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</si>
  <si>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</si>
  <si>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</si>
  <si>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</si>
  <si>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</si>
  <si>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</si>
  <si>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</si>
  <si>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</si>
  <si>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</si>
  <si>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</si>
  <si>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</si>
  <si>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</si>
  <si>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</si>
  <si>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</si>
  <si>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</si>
  <si>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</si>
  <si>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</si>
  <si>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</si>
  <si>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</si>
  <si>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</si>
  <si>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</si>
  <si>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</si>
  <si>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</si>
  <si>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</si>
  <si>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</si>
  <si>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</si>
  <si>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</si>
  <si>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</si>
  <si>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</si>
  <si>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</si>
  <si>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</si>
  <si>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</si>
  <si>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</si>
  <si>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</si>
  <si>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</si>
  <si>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</si>
  <si>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</si>
  <si>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</si>
  <si>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</si>
  <si>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</si>
  <si>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</si>
  <si>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</si>
  <si>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</si>
  <si>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</si>
  <si>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</si>
  <si>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</si>
  <si>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</si>
  <si>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</si>
  <si>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</si>
  <si>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</si>
  <si>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</si>
  <si>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</si>
  <si>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</si>
  <si>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</si>
  <si>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</si>
  <si>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</si>
  <si>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</si>
  <si>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</si>
  <si>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</si>
  <si>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</si>
  <si>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</si>
  <si>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</si>
  <si>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</si>
  <si>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</si>
  <si>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</si>
  <si>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</si>
  <si>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</si>
  <si>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</si>
  <si>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</si>
  <si>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</si>
  <si>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</si>
  <si>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</si>
  <si>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</si>
  <si>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</si>
  <si>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</si>
  <si>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</si>
  <si>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</si>
  <si>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</si>
  <si>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</si>
  <si>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</si>
  <si>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</si>
  <si>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</si>
  <si>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</si>
  <si>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</si>
  <si>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</si>
  <si>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</si>
  <si>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</si>
  <si>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</si>
  <si>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</si>
  <si>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</si>
  <si>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</si>
  <si>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</si>
  <si>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</si>
  <si>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</si>
  <si>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</si>
  <si>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</si>
  <si>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</si>
  <si>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</si>
  <si>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</si>
  <si>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</si>
  <si>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</si>
  <si>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</si>
  <si>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</si>
  <si>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</si>
  <si>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</si>
  <si>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</si>
  <si>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</si>
  <si>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</si>
  <si>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</si>
  <si>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</si>
  <si>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</si>
  <si>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</si>
  <si>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</si>
  <si>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</si>
  <si>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</si>
  <si>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</si>
  <si>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</si>
  <si>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</si>
  <si>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</si>
  <si>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</si>
  <si>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</si>
  <si>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</si>
  <si>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</si>
  <si>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</si>
  <si>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</si>
  <si>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</si>
  <si>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</si>
  <si>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</si>
  <si>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</si>
  <si>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</si>
  <si>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</si>
  <si>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</si>
  <si>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</si>
  <si>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</si>
  <si>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</si>
  <si>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</si>
  <si>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</si>
  <si>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</si>
  <si>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</si>
  <si>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</si>
  <si>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</si>
  <si>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</si>
  <si>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</si>
  <si>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</si>
  <si>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</si>
  <si>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</si>
  <si>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</si>
  <si>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</si>
  <si>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</si>
  <si>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</si>
  <si>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</si>
  <si>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</si>
  <si>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</si>
  <si>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</si>
  <si>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</si>
  <si>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</si>
  <si>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</si>
  <si>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</si>
  <si>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</si>
  <si>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</si>
  <si>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</si>
  <si>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</si>
  <si>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</si>
  <si>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</si>
  <si>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</si>
  <si>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</si>
  <si>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</si>
  <si>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</si>
  <si>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</si>
  <si>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</si>
  <si>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</si>
  <si>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</si>
  <si>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</si>
  <si>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</si>
  <si>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</si>
  <si>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</si>
  <si>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</si>
  <si>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</si>
  <si>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</si>
  <si>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</si>
  <si>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</si>
  <si>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</si>
  <si>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</si>
  <si>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</si>
  <si>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</si>
  <si>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</si>
  <si>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</si>
  <si>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</si>
  <si>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</si>
  <si>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</si>
  <si>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</si>
  <si>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</si>
  <si>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</si>
  <si>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</si>
  <si>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</si>
  <si>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</si>
  <si>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</si>
  <si>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</si>
  <si>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</si>
  <si>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</si>
  <si>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</si>
  <si>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</si>
  <si>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</si>
  <si>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</si>
  <si>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</si>
  <si>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</si>
  <si>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</si>
  <si>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</si>
  <si>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</si>
  <si>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</si>
  <si>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</si>
  <si>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</si>
  <si>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</si>
  <si>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</si>
  <si>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</si>
  <si>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</si>
  <si>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</si>
  <si>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</si>
  <si>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</si>
  <si>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</si>
  <si>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</si>
  <si>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</si>
  <si>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</si>
  <si>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</si>
  <si>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</si>
  <si>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</si>
  <si>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</si>
  <si>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</si>
  <si>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</si>
  <si>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</si>
  <si>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</si>
  <si>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</si>
  <si>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</si>
  <si>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</si>
  <si>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</si>
  <si>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</si>
  <si>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</si>
  <si>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</si>
  <si>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</si>
  <si>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</si>
  <si>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</si>
  <si>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</si>
  <si>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</si>
  <si>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</si>
  <si>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</si>
  <si>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</si>
  <si>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</si>
  <si>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</si>
  <si>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</si>
  <si>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</si>
  <si>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</si>
  <si>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</si>
  <si>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</si>
  <si>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</si>
  <si>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</si>
  <si>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</si>
  <si>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</si>
  <si>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</si>
  <si>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</si>
  <si>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</si>
  <si>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</si>
  <si>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</si>
  <si>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</si>
  <si>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</si>
  <si>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</si>
  <si>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</si>
  <si>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</si>
  <si>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</si>
  <si>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</si>
  <si>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</si>
  <si>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</si>
  <si>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</si>
  <si>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</si>
  <si>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</si>
  <si>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</si>
  <si>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</si>
  <si>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</si>
  <si>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</si>
  <si>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</si>
  <si>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</si>
  <si>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</si>
  <si>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</si>
  <si>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</si>
  <si>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</si>
  <si>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</si>
  <si>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</si>
  <si>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</si>
  <si>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</si>
  <si>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</si>
  <si>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</si>
  <si>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</si>
  <si>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</si>
  <si>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</si>
  <si>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</si>
  <si>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</si>
  <si>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</si>
  <si>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</si>
  <si>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</si>
  <si>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</si>
  <si>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</si>
  <si>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</si>
  <si>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</si>
  <si>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</si>
  <si>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</si>
  <si>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</si>
  <si>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</si>
  <si>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</si>
  <si>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</si>
  <si>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</si>
  <si>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</si>
  <si>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</si>
  <si>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</si>
  <si>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</si>
  <si>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</si>
  <si>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</si>
  <si>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</si>
  <si>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</si>
  <si>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</si>
  <si>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</si>
  <si>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</si>
  <si>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</si>
  <si>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</si>
  <si>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</si>
  <si>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</si>
  <si>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</si>
  <si>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</si>
  <si>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</si>
  <si>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</si>
  <si>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</si>
  <si>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</si>
  <si>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</si>
  <si>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</si>
  <si>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</si>
  <si>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</si>
  <si>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</si>
  <si>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</si>
  <si>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</si>
  <si>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</si>
  <si>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</si>
  <si>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</si>
  <si>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</si>
  <si>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</si>
  <si>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</si>
  <si>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</si>
  <si>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</si>
  <si>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</si>
  <si>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</si>
  <si>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</si>
  <si>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</si>
  <si>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</si>
  <si>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</si>
  <si>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</si>
  <si>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</si>
  <si>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</si>
  <si>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</si>
  <si>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</si>
  <si>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</si>
  <si>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</si>
  <si>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</si>
  <si>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</si>
  <si>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</si>
  <si>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</si>
  <si>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</si>
  <si>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</si>
  <si>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</si>
  <si>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</si>
  <si>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</si>
  <si>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</si>
  <si>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</si>
  <si>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</si>
  <si>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</si>
  <si>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</si>
  <si>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</si>
  <si>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</si>
  <si>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</si>
  <si>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</si>
  <si>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</si>
  <si>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</si>
  <si>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</si>
  <si>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</si>
  <si>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</si>
  <si>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</si>
  <si>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</si>
  <si>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</si>
  <si>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</si>
  <si>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</si>
  <si>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</si>
  <si>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</si>
  <si>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</si>
  <si>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</si>
  <si>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</si>
  <si>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</si>
  <si>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</si>
  <si>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</si>
  <si>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</si>
  <si>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</si>
  <si>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</si>
  <si>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</si>
  <si>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</si>
  <si>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</si>
  <si>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</si>
  <si>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</si>
  <si>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</si>
  <si>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</si>
  <si>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</si>
  <si>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</si>
  <si>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</si>
  <si>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</si>
  <si>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</si>
  <si>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</si>
  <si>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</si>
  <si>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</si>
  <si>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</si>
  <si>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</si>
  <si>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</si>
  <si>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</si>
  <si>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</si>
  <si>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</si>
  <si>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</si>
  <si>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</si>
  <si>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</si>
  <si>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</si>
  <si>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</si>
  <si>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</si>
  <si>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</si>
  <si>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</si>
  <si>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</si>
  <si>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</si>
  <si>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</si>
  <si>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</si>
  <si>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</si>
  <si>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</si>
  <si>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</si>
  <si>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</si>
  <si>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</si>
  <si>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</si>
  <si>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</si>
  <si>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</si>
  <si>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</si>
  <si>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</si>
  <si>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</si>
  <si>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</si>
  <si>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</si>
  <si>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</si>
  <si>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</si>
  <si>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</si>
  <si>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</si>
  <si>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</si>
  <si>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</si>
  <si>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</si>
  <si>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</si>
  <si>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</si>
  <si>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</si>
  <si>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</si>
  <si>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</si>
  <si>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</si>
  <si>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</si>
  <si>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</si>
  <si>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</si>
  <si>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</si>
  <si>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</si>
  <si>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</si>
  <si>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</si>
  <si>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</si>
  <si>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</si>
  <si>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</si>
  <si>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</si>
  <si>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</si>
  <si>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</si>
  <si>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</si>
  <si>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</si>
  <si>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</si>
  <si>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</si>
  <si>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</si>
  <si>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</si>
  <si>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</si>
  <si>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</si>
  <si>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</si>
  <si>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</si>
  <si>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</si>
  <si>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</si>
  <si>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</si>
  <si>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</si>
  <si>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</si>
  <si>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</si>
  <si>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</si>
  <si>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</si>
  <si>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</si>
  <si>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</si>
  <si>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</si>
  <si>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</si>
  <si>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</si>
  <si>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</si>
  <si>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</si>
  <si>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</si>
  <si>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</si>
  <si>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</si>
  <si>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</si>
  <si>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</si>
  <si>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</si>
  <si>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</si>
  <si>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</si>
  <si>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</si>
  <si>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</si>
  <si>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</si>
  <si>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</si>
  <si>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</si>
  <si>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</si>
  <si>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</si>
  <si>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</si>
  <si>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</si>
  <si>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</si>
  <si>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</si>
  <si>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</si>
  <si>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</si>
  <si>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</si>
  <si>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</si>
  <si>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</si>
  <si>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</si>
  <si>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</si>
  <si>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</si>
  <si>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</si>
  <si>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</si>
  <si>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</si>
  <si>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</si>
  <si>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</si>
  <si>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</si>
  <si>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</si>
  <si>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</si>
  <si>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</si>
  <si>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</si>
  <si>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</si>
  <si>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</si>
  <si>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</si>
  <si>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</si>
  <si>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</si>
  <si>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</si>
  <si>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</si>
  <si>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</si>
  <si>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</si>
  <si>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</si>
  <si>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</si>
  <si>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</si>
  <si>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</si>
  <si>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</si>
  <si>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</si>
  <si>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</si>
  <si>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</si>
  <si>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</si>
  <si>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</si>
  <si>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</si>
  <si>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</si>
  <si>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</si>
  <si>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</si>
  <si>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</si>
  <si>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</si>
  <si>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</si>
  <si>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</si>
  <si>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</si>
  <si>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</si>
  <si>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</si>
  <si>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</si>
  <si>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</si>
  <si>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</si>
  <si>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</si>
  <si>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</si>
  <si>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</si>
  <si>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</si>
  <si>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</si>
  <si>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</si>
  <si>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</si>
  <si>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</si>
  <si>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</si>
  <si>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</si>
  <si>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</si>
  <si>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</si>
  <si>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</si>
  <si>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</si>
  <si>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</si>
  <si>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</si>
  <si>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</si>
  <si>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</si>
  <si>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</si>
  <si>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</si>
  <si>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</si>
  <si>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</si>
  <si>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</si>
  <si>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</si>
  <si>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</si>
  <si>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</si>
  <si>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</si>
  <si>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</si>
  <si>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</si>
  <si>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</si>
  <si>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</si>
  <si>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</si>
  <si>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</si>
  <si>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</si>
  <si>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</si>
  <si>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</si>
  <si>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</si>
  <si>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</si>
  <si>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</si>
  <si>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</si>
  <si>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</si>
  <si>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</si>
  <si>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</si>
  <si>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</si>
  <si>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</si>
  <si>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</si>
  <si>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</si>
  <si>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</si>
  <si>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</si>
  <si>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</si>
  <si>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</si>
  <si>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</si>
  <si>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</si>
  <si>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</si>
  <si>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</si>
  <si>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</si>
  <si>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</si>
  <si>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</si>
  <si>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</si>
  <si>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</si>
  <si>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</si>
  <si>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</si>
  <si>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</si>
  <si>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</si>
  <si>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</si>
  <si>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</si>
  <si>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</si>
  <si>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</si>
  <si>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</si>
  <si>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</si>
  <si>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</si>
  <si>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</si>
  <si>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</si>
  <si>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</si>
  <si>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</si>
  <si>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</si>
  <si>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</si>
  <si>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</si>
  <si>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</si>
  <si>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</si>
  <si>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</si>
  <si>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</si>
  <si>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</si>
  <si>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</si>
  <si>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</si>
  <si>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</si>
  <si>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</si>
  <si>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</si>
  <si>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</si>
  <si>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</si>
  <si>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</si>
  <si>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</si>
  <si>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</si>
  <si>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</si>
  <si>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</si>
  <si>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</si>
  <si>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</si>
  <si>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</si>
  <si>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</si>
  <si>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</si>
  <si>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</si>
  <si>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</si>
  <si>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</si>
  <si>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</si>
  <si>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</si>
  <si>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</si>
  <si>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</si>
  <si>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</si>
  <si>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</si>
  <si>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</si>
  <si>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</si>
  <si>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</si>
  <si>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</si>
  <si>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</si>
  <si>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</si>
  <si>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</si>
  <si>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</si>
  <si>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</si>
  <si>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</si>
  <si>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</si>
  <si>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</si>
  <si>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</si>
  <si>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</si>
  <si>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</si>
  <si>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</si>
  <si>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</si>
  <si>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</si>
  <si>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</si>
  <si>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</si>
  <si>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</si>
  <si>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</si>
  <si>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</si>
  <si>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</si>
  <si>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</si>
  <si>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</si>
  <si>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</si>
  <si>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</si>
  <si>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</si>
  <si>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</si>
  <si>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</si>
  <si>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</si>
  <si>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</si>
  <si>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</si>
  <si>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</si>
  <si>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</si>
  <si>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</si>
  <si>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</si>
  <si>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</si>
  <si>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</si>
  <si>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</si>
  <si>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</si>
  <si>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</si>
  <si>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</si>
  <si>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</si>
  <si>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</si>
  <si>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</si>
  <si>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</si>
  <si>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</si>
  <si>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</si>
  <si>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</si>
  <si>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</si>
  <si>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</si>
  <si>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</si>
  <si>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</si>
  <si>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</si>
  <si>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</si>
  <si>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</si>
  <si>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</si>
  <si>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</si>
  <si>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</si>
  <si>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</si>
  <si>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</si>
  <si>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</si>
  <si>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</si>
  <si>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</si>
  <si>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</si>
  <si>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</si>
  <si>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</si>
  <si>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</si>
  <si>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</si>
  <si>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</si>
  <si>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</si>
  <si>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</si>
  <si>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</si>
  <si>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</si>
  <si>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</si>
  <si>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</si>
  <si>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</si>
  <si>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</si>
  <si>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</si>
  <si>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</si>
  <si>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</si>
  <si>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</si>
  <si>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</si>
  <si>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</si>
  <si>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</si>
  <si>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</si>
  <si>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</si>
  <si>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</si>
  <si>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</si>
  <si>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</si>
  <si>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</si>
  <si>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</si>
  <si>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</si>
  <si>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</si>
  <si>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</si>
  <si>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</si>
  <si>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</si>
  <si>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</si>
  <si>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</si>
  <si>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</si>
  <si>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</si>
  <si>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</si>
  <si>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</si>
  <si>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</si>
  <si>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</si>
  <si>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</si>
  <si>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</si>
  <si>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</si>
  <si>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</si>
  <si>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</si>
  <si>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</si>
  <si>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</si>
  <si>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</si>
  <si>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</si>
  <si>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</si>
  <si>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</si>
  <si>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</si>
  <si>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</si>
  <si>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</si>
  <si>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</si>
  <si>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</si>
  <si>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</si>
  <si>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</si>
  <si>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</si>
  <si>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</si>
  <si>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</si>
  <si>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</si>
  <si>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</si>
  <si>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</si>
  <si>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</si>
  <si>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</si>
  <si>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</si>
  <si>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</si>
  <si>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</si>
  <si>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</si>
  <si>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</si>
  <si>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</si>
  <si>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</si>
  <si>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</si>
  <si>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</si>
  <si>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</si>
  <si>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</si>
  <si>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</si>
  <si>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</si>
  <si>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</si>
  <si>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</si>
  <si>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</si>
  <si>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</si>
  <si>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</si>
  <si>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</si>
  <si>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</si>
  <si>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</si>
  <si>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</si>
  <si>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</si>
  <si>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</si>
  <si>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</si>
  <si>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</si>
  <si>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</si>
  <si>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</si>
  <si>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</si>
  <si>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</si>
  <si>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</si>
  <si>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</si>
  <si>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</si>
  <si>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</si>
  <si>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</si>
  <si>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</si>
  <si>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</si>
  <si>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</si>
  <si>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</si>
  <si>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</si>
  <si>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</si>
  <si>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</si>
  <si>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</si>
  <si>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</si>
  <si>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</si>
  <si>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</si>
  <si>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</si>
  <si>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</si>
  <si>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</si>
  <si>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</si>
  <si>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</si>
  <si>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</si>
  <si>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</si>
  <si>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</si>
  <si>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</si>
  <si>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</si>
  <si>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</si>
  <si>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</si>
  <si>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</si>
  <si>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</si>
  <si>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</si>
  <si>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</si>
  <si>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</si>
  <si>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</si>
  <si>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</si>
  <si>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</si>
  <si>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</si>
  <si>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</si>
  <si>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</si>
  <si>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</si>
  <si>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</si>
  <si>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</si>
  <si>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</si>
  <si>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</si>
  <si>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</si>
  <si>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</si>
  <si>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</si>
  <si>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</si>
  <si>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</si>
  <si>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</si>
  <si>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</si>
  <si>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</si>
  <si>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</si>
  <si>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</si>
  <si>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</si>
  <si>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</si>
  <si>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</si>
  <si>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</si>
  <si>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</si>
  <si>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</si>
  <si>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</si>
  <si>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</si>
  <si>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</si>
  <si>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</si>
  <si>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</si>
  <si>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</si>
  <si>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</si>
  <si>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</si>
  <si>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</si>
  <si>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</si>
  <si>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</si>
  <si>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</si>
  <si>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</si>
  <si>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</si>
  <si>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</si>
  <si>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</si>
  <si>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</si>
  <si>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</si>
  <si>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</si>
  <si>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</si>
  <si>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</si>
  <si>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</si>
  <si>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</si>
  <si>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</si>
  <si>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</si>
  <si>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</si>
  <si>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</si>
  <si>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</si>
  <si>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</si>
  <si>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</si>
  <si>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</si>
  <si>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</si>
  <si>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</si>
  <si>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</si>
  <si>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</si>
  <si>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</si>
  <si>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</si>
  <si>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</si>
  <si>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</si>
  <si>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</si>
  <si>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</si>
  <si>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</si>
  <si>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</si>
  <si>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</si>
  <si>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</si>
  <si>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</si>
  <si>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</si>
  <si>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</si>
  <si>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</si>
  <si>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</si>
  <si>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</si>
  <si>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</si>
  <si>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</si>
  <si>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</si>
  <si>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</si>
  <si>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</si>
  <si>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</si>
  <si>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</si>
  <si>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</si>
  <si>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</si>
  <si>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</si>
  <si>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</si>
  <si>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</si>
  <si>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</si>
  <si>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</si>
  <si>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</si>
  <si>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</si>
  <si>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</si>
  <si>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</si>
  <si>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</si>
  <si>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</si>
  <si>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</si>
  <si>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</si>
  <si>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</si>
  <si>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</si>
  <si>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</si>
  <si>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</si>
  <si>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</si>
  <si>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</si>
  <si>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</si>
  <si>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</si>
  <si>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</si>
  <si>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</si>
  <si>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</si>
  <si>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</si>
  <si>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</si>
  <si>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</si>
  <si>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</si>
  <si>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</si>
  <si>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</si>
  <si>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</si>
  <si>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</si>
  <si>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</si>
  <si>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</si>
  <si>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</si>
  <si>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</si>
  <si>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</si>
  <si>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</si>
  <si>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</si>
  <si>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</si>
  <si>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</si>
  <si>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</si>
  <si>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</si>
  <si>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</si>
  <si>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</si>
  <si>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</si>
  <si>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</si>
  <si>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</si>
  <si>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</si>
  <si>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</si>
  <si>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</si>
  <si>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</si>
  <si>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</si>
  <si>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</si>
  <si>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</si>
  <si>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</si>
  <si>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</si>
  <si>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</si>
  <si>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</si>
  <si>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</si>
  <si>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</si>
  <si>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</si>
  <si>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</si>
  <si>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</si>
  <si>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</si>
  <si>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</si>
  <si>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</si>
  <si>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</si>
  <si>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</si>
  <si>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</si>
  <si>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</si>
  <si>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</si>
  <si>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</si>
  <si>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</si>
  <si>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</si>
  <si>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</si>
  <si>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</si>
  <si>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</si>
  <si>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</si>
  <si>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</si>
  <si>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</si>
  <si>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</si>
  <si>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</si>
  <si>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</si>
  <si>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</si>
  <si>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</si>
  <si>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</si>
  <si>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</si>
  <si>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</si>
  <si>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</si>
  <si>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</si>
  <si>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</si>
  <si>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</si>
  <si>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</si>
  <si>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</si>
  <si>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</si>
  <si>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</si>
  <si>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</si>
  <si>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</si>
  <si>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</si>
  <si>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</si>
  <si>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</si>
  <si>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</si>
  <si>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</si>
  <si>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</si>
  <si>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</si>
  <si>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</si>
  <si>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</si>
  <si>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</si>
  <si>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</si>
  <si>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</si>
  <si>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</si>
  <si>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</si>
  <si>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</si>
  <si>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</si>
  <si>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</si>
  <si>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</si>
  <si>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</si>
  <si>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</si>
  <si>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</si>
  <si>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</si>
  <si>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</si>
  <si>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</si>
  <si>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</si>
  <si>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</si>
  <si>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</si>
  <si>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</si>
  <si>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</si>
  <si>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</si>
  <si>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</si>
  <si>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</si>
  <si>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</si>
  <si>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</si>
  <si>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</si>
  <si>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</si>
  <si>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</si>
  <si>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</si>
  <si>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</si>
  <si>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</si>
  <si>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</si>
  <si>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</si>
  <si>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</si>
  <si>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</si>
  <si>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</si>
  <si>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</si>
  <si>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</si>
  <si>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</si>
  <si>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</si>
  <si>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</si>
  <si>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</si>
  <si>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</si>
  <si>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</si>
  <si>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</si>
  <si>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</si>
  <si>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</si>
  <si>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</si>
  <si>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</si>
  <si>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</si>
  <si>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</si>
  <si>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</si>
  <si>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</si>
  <si>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</si>
  <si>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</si>
  <si>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</si>
  <si>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</si>
  <si>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</si>
  <si>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</si>
  <si>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</si>
  <si>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</si>
  <si>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</si>
  <si>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</si>
  <si>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</si>
  <si>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</si>
  <si>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</si>
  <si>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</si>
  <si>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</si>
  <si>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</si>
  <si>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</si>
  <si>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</si>
  <si>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</si>
  <si>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</si>
  <si>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</si>
  <si>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</si>
  <si>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</si>
  <si>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</si>
  <si>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</si>
  <si>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</si>
  <si>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</si>
  <si>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</si>
  <si>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</si>
  <si>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</si>
  <si>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</si>
  <si>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</si>
  <si>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</si>
  <si>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</si>
  <si>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</si>
  <si>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</si>
  <si>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</si>
  <si>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</si>
  <si>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</si>
  <si>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</si>
  <si>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</si>
  <si>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</si>
  <si>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</si>
  <si>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</si>
  <si>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</si>
  <si>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</si>
  <si>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</si>
  <si>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</si>
  <si>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</si>
  <si>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</si>
  <si>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</si>
  <si>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</si>
  <si>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</si>
  <si>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</si>
  <si>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</si>
  <si>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</si>
  <si>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</si>
  <si>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</si>
  <si>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</si>
  <si>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</si>
  <si>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</si>
  <si>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</si>
  <si>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</si>
  <si>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</si>
  <si>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</si>
  <si>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</si>
  <si>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</si>
  <si>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</si>
  <si>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</si>
  <si>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</si>
  <si>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</si>
  <si>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</si>
  <si>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</si>
  <si>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</si>
  <si>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</si>
  <si>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</si>
  <si>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</si>
  <si>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</si>
  <si>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</si>
  <si>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</si>
  <si>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</si>
  <si>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</si>
  <si>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</si>
  <si>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</si>
  <si>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</si>
  <si>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</si>
  <si>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</si>
  <si>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</si>
  <si>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</si>
  <si>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</si>
  <si>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</si>
  <si>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</si>
  <si>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</si>
  <si>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</si>
  <si>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</si>
  <si>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</si>
  <si>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</si>
  <si>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</si>
  <si>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</si>
  <si>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</si>
  <si>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</si>
  <si>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</si>
  <si>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</si>
  <si>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</si>
  <si>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</si>
  <si>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</si>
  <si>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</si>
  <si>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</si>
  <si>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</si>
  <si>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</si>
  <si>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</si>
  <si>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</si>
  <si>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</si>
  <si>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</si>
  <si>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</si>
  <si>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</si>
  <si>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</si>
  <si>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</si>
  <si>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</si>
  <si>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</si>
  <si>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</si>
  <si>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</si>
  <si>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</si>
  <si>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</si>
  <si>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</si>
  <si>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</si>
  <si>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</si>
  <si>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</si>
  <si>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</si>
  <si>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</si>
  <si>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</si>
  <si>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</si>
  <si>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</si>
  <si>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</si>
  <si>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</si>
  <si>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</si>
  <si>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</si>
  <si>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</si>
  <si>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</si>
  <si>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</si>
  <si>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</si>
  <si>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</si>
  <si>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</si>
  <si>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</si>
  <si>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</si>
  <si>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</si>
  <si>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</si>
  <si>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</si>
  <si>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</si>
  <si>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</si>
  <si>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</si>
  <si>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</si>
  <si>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</si>
  <si>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</si>
  <si>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</si>
  <si>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</si>
  <si>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</si>
  <si>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</si>
  <si>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</si>
  <si>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</si>
  <si>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</si>
  <si>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</si>
  <si>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</si>
  <si>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</si>
  <si>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</si>
  <si>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</si>
  <si>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</si>
  <si>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</si>
  <si>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</si>
  <si>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</si>
  <si>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</si>
  <si>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</si>
  <si>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</si>
  <si>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</si>
  <si>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</si>
  <si>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</si>
  <si>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</si>
  <si>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</si>
  <si>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</si>
  <si>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</si>
  <si>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</si>
  <si>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</si>
  <si>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</si>
  <si>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</si>
  <si>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</si>
  <si>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</si>
  <si>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</si>
  <si>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</si>
  <si>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</si>
  <si>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</si>
  <si>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</si>
  <si>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</si>
  <si>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</si>
  <si>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</si>
  <si>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</si>
  <si>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</si>
  <si>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</si>
  <si>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</si>
  <si>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</si>
  <si>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</si>
  <si>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</si>
  <si>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</si>
  <si>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</si>
  <si>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</si>
  <si>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</si>
  <si>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</si>
  <si>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</si>
  <si>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</si>
  <si>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</si>
  <si>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</si>
  <si>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</si>
  <si>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</si>
  <si>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</si>
  <si>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</si>
  <si>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</si>
  <si>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</si>
  <si>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</si>
  <si>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</si>
  <si>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</si>
  <si>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</si>
  <si>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</si>
  <si>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</si>
  <si>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</si>
  <si>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</si>
  <si>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</si>
  <si>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</si>
  <si>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</si>
  <si>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</si>
  <si>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</si>
  <si>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</si>
  <si>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</si>
  <si>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</si>
  <si>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</si>
  <si>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</si>
  <si>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</si>
  <si>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</si>
  <si>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</si>
  <si>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</si>
  <si>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</si>
  <si>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</si>
  <si>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</si>
  <si>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</si>
  <si>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</si>
  <si>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</si>
  <si>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</si>
  <si>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</si>
  <si>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</si>
  <si>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</si>
  <si>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</si>
  <si>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</si>
  <si>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</si>
  <si>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</si>
  <si>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</si>
  <si>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</si>
  <si>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</si>
  <si>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</si>
  <si>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</si>
  <si>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</si>
  <si>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</si>
  <si>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</si>
  <si>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</si>
  <si>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</si>
  <si>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</si>
  <si>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</si>
  <si>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</si>
  <si>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</si>
  <si>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</si>
  <si>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</si>
  <si>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</si>
  <si>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</si>
  <si>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</si>
  <si>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</si>
  <si>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</si>
  <si>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</si>
  <si>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</si>
  <si>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</si>
  <si>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</si>
  <si>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</si>
  <si>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</si>
  <si>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</si>
  <si>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</si>
  <si>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</si>
  <si>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</si>
  <si>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</si>
  <si>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</si>
  <si>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</si>
  <si>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</si>
  <si>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</si>
  <si>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</si>
  <si>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</si>
  <si>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</si>
  <si>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</si>
  <si>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</si>
  <si>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</si>
  <si>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</si>
  <si>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</si>
  <si>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</si>
  <si>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</si>
  <si>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</si>
  <si>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</si>
  <si>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</si>
  <si>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</si>
  <si>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</si>
  <si>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</si>
  <si>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</si>
  <si>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</si>
  <si>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</si>
  <si>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</si>
  <si>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</si>
  <si>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</si>
  <si>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</si>
  <si>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</si>
  <si>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</si>
  <si>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</si>
  <si>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</si>
  <si>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</si>
  <si>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</si>
  <si>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</si>
  <si>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</si>
  <si>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</si>
  <si>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</si>
  <si>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</si>
  <si>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</si>
  <si>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</si>
  <si>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</si>
  <si>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</si>
  <si>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</si>
  <si>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</si>
  <si>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</si>
  <si>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</si>
  <si>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</si>
  <si>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</si>
  <si>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</si>
  <si>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</si>
  <si>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</si>
  <si>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</si>
  <si>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</si>
  <si>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</si>
  <si>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</si>
  <si>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</si>
  <si>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</si>
  <si>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</si>
  <si>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</si>
  <si>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</si>
  <si>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</si>
  <si>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</si>
  <si>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</si>
  <si>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</si>
  <si>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</si>
  <si>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</si>
  <si>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</si>
  <si>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</si>
  <si>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</si>
  <si>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</si>
  <si>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</si>
  <si>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</si>
  <si>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</si>
  <si>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</si>
  <si>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</si>
  <si>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</si>
  <si>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</si>
  <si>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</si>
  <si>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</si>
  <si>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</si>
  <si>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</si>
  <si>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</si>
  <si>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</si>
  <si>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</si>
  <si>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</si>
  <si>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</si>
  <si>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</si>
  <si>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</si>
  <si>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</si>
  <si>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</si>
  <si>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</si>
  <si>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</si>
  <si>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</si>
  <si>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</si>
  <si>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</si>
  <si>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</si>
  <si>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</si>
  <si>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</si>
  <si>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</si>
  <si>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</si>
  <si>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</si>
  <si>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</si>
  <si>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</si>
  <si>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</si>
  <si>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</si>
  <si>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</si>
  <si>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</si>
  <si>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</si>
  <si>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</si>
  <si>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</si>
  <si>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</si>
  <si>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</si>
  <si>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</si>
  <si>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</si>
  <si>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</si>
  <si>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</si>
  <si>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</si>
  <si>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</si>
  <si>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</si>
  <si>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</si>
  <si>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</si>
  <si>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</si>
  <si>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</si>
  <si>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</si>
  <si>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</si>
  <si>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</si>
  <si>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</si>
  <si>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</si>
  <si>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</si>
  <si>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</si>
  <si>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</si>
  <si>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</si>
  <si>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</si>
  <si>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</si>
  <si>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</si>
  <si>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</si>
  <si>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</si>
  <si>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</si>
  <si>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</si>
  <si>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</si>
  <si>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</si>
  <si>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</si>
  <si>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</si>
  <si>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</si>
  <si>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</si>
  <si>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</si>
  <si>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</si>
  <si>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</si>
  <si>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</si>
  <si>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</si>
  <si>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</si>
  <si>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</si>
  <si>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</si>
  <si>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</si>
  <si>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</si>
  <si>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</si>
  <si>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</si>
  <si>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</si>
  <si>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</si>
  <si>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</si>
  <si>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</si>
  <si>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</si>
  <si>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</si>
  <si>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</si>
  <si>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</si>
  <si>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</si>
  <si>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</si>
  <si>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</si>
  <si>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</si>
  <si>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</si>
  <si>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</si>
  <si>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</si>
  <si>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</si>
  <si>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</si>
  <si>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</si>
  <si>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</si>
  <si>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</si>
  <si>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</si>
  <si>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</si>
  <si>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</si>
  <si>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</si>
  <si>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</si>
  <si>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</si>
  <si>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</si>
  <si>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</si>
  <si>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</si>
  <si>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</si>
  <si>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</si>
  <si>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</si>
  <si>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</si>
  <si>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</si>
  <si>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</si>
  <si>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</si>
  <si>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</si>
  <si>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</si>
  <si>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</si>
  <si>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</si>
  <si>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</si>
  <si>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</si>
  <si>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</si>
  <si>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</si>
  <si>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</si>
  <si>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</si>
  <si>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</si>
  <si>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</si>
  <si>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</si>
  <si>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</si>
  <si>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</si>
  <si>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</si>
  <si>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</si>
  <si>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</si>
  <si>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</si>
  <si>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</si>
  <si>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</si>
  <si>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</si>
  <si>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</si>
  <si>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</si>
  <si>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</si>
  <si>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</si>
  <si>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</si>
  <si>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</si>
  <si>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</si>
  <si>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</si>
  <si>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</si>
  <si>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</si>
  <si>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</si>
  <si>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</si>
  <si>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</si>
  <si>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</si>
  <si>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</si>
  <si>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</si>
  <si>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</si>
  <si>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</si>
  <si>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</si>
  <si>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</si>
  <si>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</si>
  <si>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</si>
  <si>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</si>
  <si>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</si>
  <si>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</si>
  <si>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</si>
  <si>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</si>
  <si>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</si>
  <si>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</si>
  <si>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</si>
  <si>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</si>
  <si>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</si>
  <si>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</si>
  <si>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</si>
  <si>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</si>
  <si>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</si>
  <si>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</si>
  <si>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</si>
  <si>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</si>
  <si>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</si>
  <si>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</si>
  <si>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</si>
  <si>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</si>
  <si>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</si>
  <si>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</si>
  <si>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</si>
  <si>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</si>
  <si>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</si>
  <si>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</si>
  <si>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</si>
  <si>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</si>
  <si>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</si>
  <si>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</si>
  <si>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</si>
  <si>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</si>
  <si>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</si>
  <si>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</si>
  <si>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</si>
  <si>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</si>
  <si>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</si>
  <si>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</si>
  <si>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</si>
  <si>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</si>
  <si>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</si>
  <si>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</si>
  <si>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</si>
  <si>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</si>
  <si>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</si>
  <si>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</si>
  <si>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</si>
  <si>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</si>
  <si>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</si>
  <si>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</si>
  <si>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</si>
  <si>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</si>
  <si>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</si>
  <si>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</si>
  <si>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</si>
  <si>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</si>
  <si>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</si>
  <si>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</si>
  <si>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</si>
  <si>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</si>
  <si>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</si>
  <si>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</si>
  <si>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</si>
  <si>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</si>
  <si>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</si>
  <si>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</si>
  <si>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</si>
  <si>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</si>
  <si>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</si>
  <si>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</si>
  <si>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</si>
  <si>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</si>
  <si>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</si>
  <si>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</si>
  <si>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</si>
  <si>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</si>
  <si>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</si>
  <si>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</si>
  <si>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</si>
  <si>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</si>
  <si>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</si>
  <si>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</si>
  <si>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</si>
  <si>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</si>
  <si>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</si>
  <si>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</si>
  <si>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</si>
  <si>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</si>
  <si>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</si>
  <si>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</si>
  <si>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</si>
  <si>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</si>
  <si>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</si>
  <si>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</si>
  <si>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</si>
  <si>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</si>
  <si>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</si>
  <si>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</si>
  <si>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</si>
  <si>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</si>
  <si>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</si>
  <si>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</si>
  <si>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</si>
  <si>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</si>
  <si>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</si>
  <si>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</si>
  <si>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</si>
  <si>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</si>
  <si>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</si>
  <si>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</si>
  <si>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</si>
  <si>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</si>
  <si>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</si>
  <si>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</si>
  <si>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</si>
  <si>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</si>
  <si>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</si>
  <si>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</si>
  <si>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</si>
  <si>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</si>
  <si>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</si>
  <si>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</si>
  <si>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</si>
  <si>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</si>
  <si>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</si>
  <si>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</si>
  <si>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</si>
  <si>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</si>
  <si>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</si>
  <si>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</si>
  <si>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</si>
  <si>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</si>
  <si>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</si>
  <si>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</si>
  <si>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</si>
  <si>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</si>
  <si>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</si>
  <si>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</si>
  <si>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</si>
  <si>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</si>
  <si>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</si>
  <si>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</si>
  <si>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</si>
  <si>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</si>
  <si>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</si>
  <si>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</si>
  <si>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</si>
  <si>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</si>
  <si>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</si>
  <si>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</si>
  <si>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</si>
  <si>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</si>
  <si>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</si>
  <si>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</si>
  <si>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</si>
  <si>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</si>
  <si>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</si>
  <si>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</si>
  <si>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</si>
  <si>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</si>
  <si>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</si>
  <si>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</si>
  <si>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</si>
  <si>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</si>
  <si>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</si>
  <si>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</si>
  <si>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</si>
  <si>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</si>
  <si>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</si>
  <si>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</si>
  <si>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</si>
  <si>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</si>
  <si>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</si>
  <si>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</si>
  <si>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</si>
  <si>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</si>
  <si>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</si>
  <si>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</si>
  <si>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</si>
  <si>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</si>
  <si>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</si>
  <si>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</si>
  <si>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</si>
  <si>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</si>
  <si>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</si>
  <si>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</si>
  <si>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</si>
  <si>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</si>
  <si>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</si>
  <si>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</si>
  <si>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</si>
  <si>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</si>
  <si>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</si>
  <si>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</si>
  <si>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</si>
  <si>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</si>
  <si>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</si>
  <si>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</si>
  <si>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</si>
  <si>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</si>
  <si>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</si>
  <si>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</si>
  <si>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</si>
  <si>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</si>
  <si>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</si>
  <si>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</si>
  <si>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</si>
  <si>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</si>
  <si>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</si>
  <si>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</si>
  <si>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</si>
  <si>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</si>
  <si>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</si>
  <si>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</si>
  <si>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</si>
  <si>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</si>
  <si>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</si>
  <si>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</si>
  <si>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</si>
  <si>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</si>
  <si>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</si>
  <si>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</si>
  <si>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</si>
  <si>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</si>
  <si>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</si>
  <si>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</si>
  <si>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</si>
  <si>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</si>
  <si>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</si>
  <si>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</si>
  <si>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</si>
  <si>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</si>
  <si>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</si>
  <si>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</si>
  <si>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</si>
  <si>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</si>
  <si>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</si>
  <si>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</si>
  <si>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</si>
  <si>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</si>
  <si>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</si>
  <si>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</si>
  <si>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</si>
  <si>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</si>
  <si>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</si>
  <si>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</si>
  <si>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</si>
  <si>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</si>
  <si>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</si>
  <si>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</si>
  <si>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</si>
  <si>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</si>
  <si>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</si>
  <si>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</si>
  <si>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</si>
  <si>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</si>
  <si>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</si>
  <si>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</si>
  <si>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</si>
  <si>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</si>
  <si>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</si>
  <si>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</si>
  <si>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</si>
  <si>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</si>
  <si>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</si>
  <si>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</si>
  <si>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</si>
  <si>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</si>
  <si>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</si>
  <si>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</si>
  <si>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</si>
  <si>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</si>
  <si>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</si>
  <si>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</si>
  <si>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</si>
  <si>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</si>
  <si>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</si>
  <si>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</si>
  <si>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</si>
  <si>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</si>
  <si>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</si>
  <si>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</si>
  <si>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</si>
  <si>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</si>
  <si>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</si>
  <si>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</si>
  <si>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</si>
  <si>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</si>
  <si>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</si>
  <si>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</si>
  <si>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</si>
  <si>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</si>
  <si>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</si>
  <si>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</si>
  <si>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</si>
  <si>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</si>
  <si>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</si>
  <si>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</si>
  <si>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</si>
  <si>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</si>
  <si>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</si>
  <si>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</si>
  <si>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</si>
  <si>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</si>
  <si>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</si>
  <si>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</si>
  <si>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</si>
  <si>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</si>
  <si>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</si>
  <si>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</si>
  <si>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</si>
  <si>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</si>
  <si>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</si>
  <si>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</si>
  <si>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</si>
  <si>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</si>
  <si>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</si>
  <si>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</si>
  <si>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</si>
  <si>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</si>
  <si>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</si>
  <si>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</si>
  <si>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</si>
  <si>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</si>
  <si>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</si>
  <si>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</si>
  <si>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</si>
  <si>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</si>
  <si>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</si>
  <si>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</si>
  <si>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</si>
  <si>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</si>
  <si>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</si>
  <si>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</si>
  <si>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</si>
  <si>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</si>
  <si>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</si>
  <si>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</si>
  <si>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</si>
  <si>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</si>
  <si>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</si>
  <si>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</si>
  <si>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</si>
  <si>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</si>
  <si>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</si>
  <si>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</si>
  <si>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</si>
  <si>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</si>
  <si>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</si>
  <si>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</si>
  <si>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</si>
  <si>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</si>
  <si>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</si>
  <si>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</si>
  <si>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</si>
  <si>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</si>
  <si>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</si>
  <si>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</si>
  <si>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</si>
  <si>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</si>
  <si>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</si>
  <si>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</si>
  <si>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</si>
  <si>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</si>
  <si>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</si>
  <si>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</si>
  <si>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</si>
  <si>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</si>
  <si>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</si>
  <si>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</si>
  <si>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</si>
  <si>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</si>
  <si>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</si>
  <si>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</si>
  <si>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</si>
  <si>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</si>
  <si>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</si>
  <si>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</si>
  <si>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</si>
  <si>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</si>
  <si>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</si>
  <si>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</si>
  <si>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</si>
  <si>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</si>
  <si>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</si>
  <si>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</si>
  <si>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</si>
  <si>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</si>
  <si>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</si>
  <si>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</si>
  <si>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</si>
  <si>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</si>
  <si>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</si>
  <si>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</si>
  <si>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</si>
  <si>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</si>
  <si>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</si>
  <si>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</si>
  <si>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</si>
  <si>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</si>
  <si>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</si>
  <si>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</si>
  <si>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</si>
  <si>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</si>
  <si>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</si>
  <si>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</si>
  <si>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</si>
  <si>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</si>
  <si>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</si>
  <si>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</si>
  <si>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</si>
  <si>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</si>
  <si>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</si>
  <si>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</si>
  <si>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</si>
  <si>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</si>
  <si>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</si>
  <si>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</si>
  <si>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</si>
  <si>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</si>
  <si>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</si>
  <si>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</si>
  <si>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</si>
  <si>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</si>
  <si>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</si>
  <si>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</si>
  <si>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</si>
  <si>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</si>
  <si>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</si>
  <si>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</si>
  <si>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</si>
  <si>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</si>
  <si>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</si>
  <si>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</si>
  <si>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</si>
  <si>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</si>
  <si>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</si>
  <si>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</si>
  <si>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</si>
  <si>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</si>
  <si>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</si>
  <si>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</si>
  <si>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</si>
  <si>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</si>
  <si>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</si>
  <si>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</si>
  <si>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</si>
  <si>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</si>
  <si>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</si>
  <si>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</si>
  <si>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</si>
  <si>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</si>
  <si>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</si>
  <si>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</si>
  <si>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</si>
  <si>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</si>
  <si>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</si>
  <si>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</si>
  <si>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</si>
  <si>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</si>
  <si>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</si>
  <si>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</si>
  <si>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</si>
  <si>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</si>
  <si>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</si>
  <si>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</si>
  <si>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</si>
  <si>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</si>
  <si>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</si>
  <si>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</si>
  <si>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</si>
  <si>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</si>
  <si>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</si>
  <si>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</si>
  <si>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</si>
  <si>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</si>
  <si>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</si>
  <si>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</si>
  <si>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</si>
  <si>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</si>
  <si>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</si>
  <si>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</si>
  <si>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</si>
  <si>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</si>
  <si>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</si>
  <si>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</si>
  <si>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</si>
  <si>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</si>
  <si>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</si>
  <si>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</si>
  <si>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</si>
  <si>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</si>
  <si>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</si>
  <si>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</si>
  <si>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</si>
  <si>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</si>
  <si>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</si>
  <si>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</si>
  <si>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</si>
  <si>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</si>
  <si>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</si>
  <si>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</si>
  <si>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</si>
  <si>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</si>
  <si>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</si>
  <si>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</si>
  <si>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</si>
  <si>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</si>
  <si>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</si>
  <si>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</si>
  <si>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</si>
  <si>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</si>
  <si>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</si>
  <si>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</si>
  <si>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</si>
  <si>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</si>
  <si>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</si>
  <si>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</si>
  <si>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</si>
  <si>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</si>
  <si>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</si>
  <si>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</si>
  <si>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</si>
  <si>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</si>
  <si>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</si>
  <si>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</si>
  <si>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</si>
  <si>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</si>
  <si>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</si>
  <si>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</si>
  <si>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</si>
  <si>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</si>
  <si>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</si>
  <si>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</si>
  <si>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</si>
  <si>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</si>
  <si>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</si>
  <si>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</si>
  <si>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</si>
  <si>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</si>
  <si>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</si>
  <si>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</si>
  <si>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</si>
  <si>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</si>
  <si>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</si>
  <si>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</si>
  <si>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</si>
  <si>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</si>
  <si>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</si>
  <si>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</si>
  <si>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</si>
  <si>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</si>
  <si>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</si>
  <si>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</si>
  <si>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</si>
  <si>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</si>
  <si>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</si>
  <si>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</si>
  <si>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</si>
  <si>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</si>
  <si>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</si>
  <si>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</si>
  <si>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</si>
  <si>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</si>
  <si>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</si>
  <si>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</si>
  <si>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</si>
  <si>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</si>
  <si>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</si>
  <si>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</si>
  <si>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</si>
  <si>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</si>
  <si>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</si>
  <si>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</si>
  <si>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</si>
  <si>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</si>
  <si>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</si>
  <si>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</si>
  <si>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</si>
  <si>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</si>
  <si>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</si>
  <si>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</si>
  <si>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</si>
  <si>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</si>
  <si>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</si>
  <si>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</si>
  <si>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</si>
  <si>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</si>
  <si>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</si>
  <si>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</si>
  <si>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</si>
  <si>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</si>
  <si>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</si>
  <si>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</si>
  <si>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</si>
  <si>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</si>
  <si>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</si>
  <si>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</si>
  <si>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</si>
  <si>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</si>
  <si>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</si>
  <si>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</si>
  <si>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</si>
  <si>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</si>
  <si>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</si>
  <si>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</si>
  <si>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</si>
  <si>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</si>
  <si>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</si>
  <si>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</si>
  <si>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</si>
  <si>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</si>
  <si>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</si>
  <si>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</si>
  <si>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</si>
  <si>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</si>
  <si>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</si>
  <si>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</si>
  <si>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</si>
  <si>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</si>
  <si>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</si>
  <si>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</si>
  <si>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</si>
  <si>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</si>
  <si>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</si>
  <si>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</si>
  <si>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</si>
  <si>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</si>
  <si>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</si>
  <si>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</si>
  <si>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</si>
  <si>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</si>
  <si>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</si>
  <si>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</si>
  <si>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</si>
  <si>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</si>
  <si>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</si>
  <si>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</si>
  <si>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</si>
  <si>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</si>
  <si>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</si>
  <si>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</si>
  <si>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</si>
  <si>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</si>
  <si>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</si>
  <si>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</si>
  <si>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</si>
  <si>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</si>
  <si>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</si>
  <si>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</si>
  <si>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</si>
  <si>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</si>
  <si>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</si>
  <si>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</si>
  <si>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</si>
  <si>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</si>
  <si>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</si>
  <si>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</si>
  <si>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</si>
  <si>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</si>
  <si>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</si>
  <si>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</si>
  <si>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</si>
  <si>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</si>
  <si>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</si>
  <si>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</si>
  <si>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</si>
  <si>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</si>
  <si>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</si>
  <si>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</si>
  <si>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</si>
  <si>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</si>
  <si>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</si>
  <si>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</si>
  <si>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</si>
  <si>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</si>
  <si>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</si>
  <si>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</si>
  <si>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</si>
  <si>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</si>
  <si>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</si>
  <si>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</si>
  <si>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</si>
  <si>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</si>
  <si>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</si>
  <si>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</si>
  <si>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</si>
  <si>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</si>
  <si>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</si>
  <si>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</si>
  <si>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</si>
  <si>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</si>
  <si>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</si>
  <si>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</si>
  <si>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</si>
  <si>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</si>
  <si>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</si>
  <si>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</si>
  <si>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</si>
  <si>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</si>
  <si>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</si>
  <si>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</si>
  <si>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</si>
  <si>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</si>
  <si>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</si>
  <si>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</si>
  <si>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</si>
  <si>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</si>
  <si>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</si>
  <si>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</si>
  <si>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</si>
  <si>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</si>
  <si>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</si>
  <si>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</si>
  <si>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</si>
  <si>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</si>
  <si>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</si>
  <si>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</si>
  <si>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</si>
  <si>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</si>
  <si>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</si>
  <si>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</si>
  <si>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</si>
  <si>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</si>
  <si>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</si>
  <si>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</si>
  <si>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</si>
  <si>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</si>
  <si>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</si>
  <si>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</si>
  <si>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</si>
  <si>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</si>
  <si>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</si>
  <si>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</si>
  <si>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</si>
  <si>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</si>
  <si>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</si>
  <si>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</si>
  <si>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</si>
  <si>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</si>
  <si>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</si>
  <si>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</si>
  <si>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</si>
  <si>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</si>
  <si>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</si>
  <si>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</si>
  <si>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</si>
  <si>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</si>
  <si>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</si>
  <si>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</si>
  <si>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</si>
  <si>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</si>
  <si>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</si>
  <si>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</si>
  <si>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</si>
  <si>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</si>
  <si>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</si>
  <si>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</si>
  <si>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</si>
  <si>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</si>
  <si>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</si>
  <si>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</si>
  <si>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</si>
  <si>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</si>
  <si>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</si>
  <si>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</si>
  <si>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</si>
  <si>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</si>
  <si>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</si>
  <si>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</si>
  <si>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</si>
  <si>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</si>
  <si>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</si>
  <si>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</si>
  <si>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</si>
  <si>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</si>
  <si>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</si>
  <si>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</si>
  <si>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</si>
  <si>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</si>
  <si>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</si>
  <si>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</si>
  <si>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</si>
  <si>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</si>
  <si>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</si>
  <si>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</si>
  <si>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</si>
  <si>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</si>
  <si>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</si>
  <si>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</si>
  <si>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</si>
  <si>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</si>
  <si>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</si>
  <si>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</si>
  <si>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</si>
  <si>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</si>
  <si>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</si>
  <si>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</si>
  <si>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</si>
  <si>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</si>
  <si>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</si>
  <si>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</si>
  <si>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</si>
  <si>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</si>
  <si>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</si>
  <si>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</si>
  <si>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</si>
  <si>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</si>
  <si>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</si>
  <si>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</si>
  <si>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</si>
  <si>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</si>
  <si>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</si>
  <si>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</si>
  <si>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</si>
  <si>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</si>
  <si>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</si>
  <si>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</si>
  <si>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</si>
  <si>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</si>
  <si>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</si>
  <si>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</si>
  <si>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</si>
  <si>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</si>
  <si>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</si>
  <si>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</si>
  <si>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</si>
  <si>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</si>
  <si>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</si>
  <si>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</si>
  <si>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</si>
  <si>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</si>
  <si>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</si>
  <si>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</si>
  <si>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</si>
  <si>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</si>
  <si>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</si>
  <si>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</si>
  <si>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</si>
  <si>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</si>
  <si>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</si>
  <si>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</si>
  <si>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</si>
  <si>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</si>
  <si>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</si>
  <si>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</si>
  <si>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</si>
  <si>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</si>
  <si>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</si>
  <si>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</si>
  <si>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</si>
  <si>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</si>
  <si>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</si>
  <si>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</si>
  <si>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</si>
  <si>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</si>
  <si>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</si>
  <si>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</si>
  <si>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</si>
  <si>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</si>
  <si>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</si>
  <si>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</si>
  <si>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</si>
  <si>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</si>
  <si>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</si>
  <si>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</si>
  <si>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</si>
  <si>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</si>
  <si>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</si>
  <si>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</si>
  <si>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</si>
  <si>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</si>
  <si>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</si>
  <si>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</si>
  <si>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</si>
  <si>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</si>
  <si>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</si>
  <si>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</si>
  <si>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</si>
  <si>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</si>
  <si>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</si>
  <si>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</si>
  <si>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</si>
  <si>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</si>
  <si>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</si>
  <si>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</si>
  <si>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</si>
  <si>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</si>
  <si>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</si>
  <si>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</si>
  <si>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</si>
  <si>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</si>
  <si>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</si>
  <si>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</si>
  <si>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</si>
  <si>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</si>
  <si>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</si>
  <si>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</si>
  <si>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</si>
  <si>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</si>
  <si>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</si>
  <si>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</si>
  <si>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</si>
  <si>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</si>
  <si>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</si>
  <si>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</si>
  <si>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</si>
  <si>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</si>
  <si>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</si>
  <si>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</si>
  <si>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</si>
  <si>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</si>
  <si>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</si>
  <si>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</si>
  <si>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</si>
  <si>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</si>
  <si>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</si>
  <si>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</si>
  <si>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</si>
  <si>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</si>
  <si>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</si>
  <si>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</si>
  <si>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</si>
  <si>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</si>
  <si>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</si>
  <si>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</si>
  <si>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</si>
  <si>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</si>
  <si>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</si>
  <si>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</si>
  <si>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</si>
  <si>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</si>
  <si>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</si>
  <si>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</si>
  <si>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</si>
  <si>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</si>
  <si>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</si>
  <si>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</si>
  <si>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</si>
  <si>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</si>
  <si>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</si>
  <si>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</si>
  <si>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</si>
  <si>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</si>
  <si>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</si>
  <si>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</si>
  <si>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</si>
  <si>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</si>
  <si>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</si>
  <si>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</si>
  <si>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</si>
  <si>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</si>
  <si>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</si>
  <si>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</si>
  <si>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</si>
  <si>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</si>
  <si>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</si>
  <si>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</si>
  <si>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</si>
  <si>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</si>
  <si>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</si>
  <si>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</si>
  <si>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</si>
  <si>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</si>
  <si>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</si>
  <si>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</si>
  <si>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</si>
  <si>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</si>
  <si>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</si>
  <si>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</si>
  <si>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</si>
  <si>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</si>
  <si>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</si>
  <si>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</si>
  <si>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</si>
  <si>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</si>
  <si>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</si>
  <si>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</si>
  <si>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</si>
  <si>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</si>
  <si>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</si>
  <si>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</si>
  <si>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</si>
  <si>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</si>
  <si>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</si>
  <si>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</si>
  <si>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</si>
  <si>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</si>
  <si>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</si>
  <si>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</si>
  <si>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</si>
  <si>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</si>
  <si>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</si>
  <si>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</si>
  <si>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</si>
  <si>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</si>
  <si>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</si>
  <si>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</si>
  <si>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</si>
  <si>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</si>
  <si>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</si>
  <si>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</si>
  <si>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</si>
  <si>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</si>
  <si>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</si>
  <si>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</si>
  <si>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</si>
  <si>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</si>
  <si>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</si>
  <si>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</si>
  <si>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</si>
  <si>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</si>
  <si>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</si>
  <si>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</si>
  <si>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</si>
  <si>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</si>
  <si>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</si>
  <si>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</si>
  <si>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</si>
  <si>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</si>
  <si>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</si>
  <si>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</si>
  <si>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</si>
  <si>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</si>
  <si>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</si>
  <si>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</si>
  <si>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</si>
  <si>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</si>
  <si>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</si>
  <si>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</si>
  <si>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</si>
  <si>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</si>
  <si>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</si>
  <si>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</si>
  <si>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</si>
  <si>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</si>
  <si>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</si>
  <si>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</si>
  <si>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</si>
  <si>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</si>
  <si>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</si>
  <si>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</si>
  <si>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</si>
  <si>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</si>
  <si>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</si>
  <si>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</si>
  <si>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</si>
  <si>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</si>
  <si>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</si>
  <si>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</si>
  <si>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</si>
  <si>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</si>
  <si>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</si>
  <si>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</si>
  <si>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</si>
  <si>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</si>
  <si>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</si>
  <si>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</si>
  <si>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</si>
  <si>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</si>
  <si>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</si>
  <si>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</si>
  <si>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</si>
  <si>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</si>
  <si>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</si>
  <si>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</si>
  <si>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</si>
  <si>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</si>
  <si>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</si>
  <si>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</si>
  <si>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</si>
  <si>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</si>
  <si>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</si>
  <si>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</si>
  <si>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</si>
  <si>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</si>
  <si>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</si>
  <si>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</si>
  <si>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</si>
  <si>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</si>
  <si>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</si>
  <si>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</si>
  <si>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</si>
  <si>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</si>
  <si>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</si>
  <si>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</si>
  <si>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</si>
  <si>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</si>
  <si>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</si>
  <si>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</si>
  <si>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</si>
  <si>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</si>
  <si>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</si>
  <si>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</si>
  <si>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</si>
  <si>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</si>
  <si>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</si>
  <si>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</si>
  <si>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</si>
  <si>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</si>
  <si>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</si>
  <si>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</si>
  <si>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</si>
  <si>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</si>
  <si>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</si>
  <si>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</si>
  <si>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</si>
  <si>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</si>
  <si>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</si>
  <si>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</si>
  <si>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</si>
  <si>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</si>
  <si>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</si>
  <si>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</si>
  <si>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</si>
  <si>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</si>
  <si>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</si>
  <si>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</si>
  <si>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</si>
  <si>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</si>
  <si>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</si>
  <si>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</si>
  <si>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</si>
  <si>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</si>
  <si>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</si>
  <si>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</si>
  <si>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</si>
  <si>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</si>
  <si>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</si>
  <si>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</si>
  <si>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</si>
  <si>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</si>
  <si>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</si>
  <si>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</si>
  <si>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</si>
  <si>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</si>
  <si>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</si>
  <si>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</si>
  <si>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</si>
  <si>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</si>
  <si>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</si>
  <si>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</si>
  <si>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</si>
  <si>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</si>
  <si>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</si>
  <si>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</si>
  <si>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</si>
  <si>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</si>
  <si>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</si>
  <si>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</si>
  <si>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</si>
  <si>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</si>
  <si>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</si>
  <si>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</si>
  <si>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</si>
  <si>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</si>
  <si>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</si>
  <si>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</si>
  <si>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</si>
  <si>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</si>
  <si>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</si>
  <si>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</si>
  <si>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</si>
  <si>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</si>
  <si>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</si>
  <si>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</si>
  <si>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</si>
  <si>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</si>
  <si>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</si>
  <si>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</si>
  <si>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</si>
  <si>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</si>
  <si>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</si>
  <si>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</si>
  <si>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</si>
  <si>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</si>
  <si>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</si>
  <si>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</si>
  <si>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</si>
  <si>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</si>
  <si>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</si>
  <si>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</si>
  <si>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</si>
  <si>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</si>
  <si>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</si>
  <si>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</si>
  <si>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</si>
  <si>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</si>
  <si>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</si>
  <si>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</si>
  <si>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</si>
  <si>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</si>
  <si>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</si>
  <si>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</si>
  <si>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</si>
  <si>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</si>
  <si>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</si>
  <si>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</si>
  <si>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</si>
  <si>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</si>
  <si>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</si>
  <si>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</si>
  <si>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</si>
  <si>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</si>
  <si>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</si>
  <si>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</si>
  <si>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</si>
  <si>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</si>
  <si>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</si>
  <si>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</si>
  <si>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</si>
  <si>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</si>
  <si>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</si>
  <si>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</si>
  <si>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</si>
  <si>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</si>
  <si>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</si>
  <si>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</si>
  <si>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</si>
  <si>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</si>
  <si>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</si>
  <si>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</si>
  <si>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</si>
  <si>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</si>
  <si>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</si>
  <si>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</si>
  <si>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</si>
  <si>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</si>
  <si>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</si>
  <si>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</si>
  <si>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</si>
  <si>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</si>
  <si>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</si>
  <si>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</si>
  <si>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</si>
  <si>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</si>
  <si>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</si>
  <si>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</si>
  <si>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</si>
  <si>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</si>
  <si>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</si>
  <si>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</si>
  <si>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</si>
  <si>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</si>
  <si>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</si>
  <si>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</si>
  <si>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</si>
  <si>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</si>
  <si>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</si>
  <si>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</si>
  <si>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</si>
  <si>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</si>
  <si>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</si>
  <si>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</si>
  <si>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</si>
  <si>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</si>
  <si>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</si>
  <si>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</si>
  <si>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</si>
  <si>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</si>
  <si>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</si>
  <si>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</si>
  <si>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</si>
  <si>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</si>
  <si>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</si>
  <si>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</si>
  <si>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</si>
  <si>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</si>
  <si>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</si>
  <si>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</si>
  <si>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</si>
  <si>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</si>
  <si>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</si>
  <si>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</si>
  <si>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</si>
  <si>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</si>
  <si>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</si>
  <si>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</si>
  <si>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</si>
  <si>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</si>
  <si>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</si>
  <si>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</si>
  <si>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</si>
  <si>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</si>
  <si>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</si>
  <si>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</si>
  <si>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</si>
  <si>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</si>
  <si>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</si>
  <si>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</si>
  <si>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</si>
  <si>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</si>
  <si>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</si>
  <si>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</si>
  <si>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</si>
  <si>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</si>
  <si>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</si>
  <si>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</si>
  <si>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</si>
  <si>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</si>
  <si>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</si>
  <si>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</si>
  <si>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</si>
  <si>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</si>
  <si>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</si>
  <si>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</si>
  <si>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</si>
  <si>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</si>
  <si>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</si>
  <si>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</si>
  <si>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</si>
  <si>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</si>
  <si>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</si>
  <si>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</si>
  <si>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</si>
  <si>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</si>
  <si>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</si>
  <si>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</si>
  <si>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</si>
  <si>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</si>
  <si>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</si>
  <si>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</si>
  <si>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</si>
  <si>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</si>
  <si>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</si>
  <si>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</si>
  <si>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</si>
  <si>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</si>
  <si>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</si>
  <si>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</si>
  <si>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</si>
  <si>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</si>
  <si>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</si>
  <si>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</si>
  <si>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</si>
  <si>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</si>
  <si>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</si>
  <si>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</si>
  <si>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</si>
  <si>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</si>
  <si>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</si>
  <si>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</si>
  <si>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</si>
  <si>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</si>
  <si>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</si>
  <si>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</si>
  <si>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</si>
  <si>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</si>
  <si>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</si>
  <si>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</si>
  <si>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</si>
  <si>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</si>
  <si>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</si>
  <si>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</si>
  <si>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</si>
  <si>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</si>
  <si>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</si>
  <si>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</si>
  <si>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</si>
  <si>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</si>
  <si>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</si>
  <si>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</si>
  <si>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</si>
  <si>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</si>
  <si>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</si>
  <si>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</si>
  <si>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</si>
  <si>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</si>
  <si>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</si>
  <si>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</si>
  <si>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</si>
  <si>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</si>
  <si>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</si>
  <si>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</si>
  <si>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</si>
  <si>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</si>
  <si>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</si>
  <si>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</si>
  <si>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</si>
  <si>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</si>
  <si>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</si>
  <si>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</si>
  <si>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</si>
  <si>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</si>
  <si>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</si>
  <si>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</si>
  <si>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</si>
  <si>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</si>
  <si>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</si>
  <si>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</si>
  <si>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</si>
  <si>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</si>
  <si>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</si>
  <si>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</si>
  <si>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</si>
  <si>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</si>
  <si>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</si>
  <si>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</si>
  <si>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</si>
  <si>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</si>
  <si>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</si>
  <si>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</si>
  <si>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</si>
  <si>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</si>
  <si>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</si>
  <si>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</si>
  <si>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</si>
  <si>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</si>
  <si>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</si>
  <si>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</si>
  <si>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</si>
  <si>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</si>
  <si>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</si>
  <si>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</si>
  <si>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</si>
  <si>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</si>
  <si>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</si>
  <si>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</si>
  <si>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</si>
  <si>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</si>
  <si>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</si>
  <si>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</si>
  <si>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</si>
  <si>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</si>
  <si>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</si>
  <si>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</si>
  <si>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</si>
  <si>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</si>
  <si>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</si>
  <si>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</si>
  <si>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</si>
  <si>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</si>
  <si>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</si>
  <si>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</si>
  <si>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</si>
  <si>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</si>
  <si>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</si>
  <si>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</si>
  <si>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</si>
  <si>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</si>
  <si>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</si>
  <si>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</si>
  <si>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</si>
  <si>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</si>
  <si>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</si>
  <si>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</si>
  <si>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</si>
  <si>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</si>
  <si>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</si>
  <si>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</si>
  <si>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</si>
  <si>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</si>
  <si>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</si>
  <si>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</si>
  <si>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</si>
  <si>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</si>
  <si>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</si>
  <si>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</si>
  <si>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</si>
  <si>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</si>
  <si>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</si>
  <si>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</si>
  <si>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</si>
  <si>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</si>
  <si>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</si>
  <si>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</si>
  <si>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</si>
  <si>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</si>
  <si>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</si>
  <si>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</si>
  <si>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</si>
  <si>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</si>
  <si>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</si>
  <si>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</si>
  <si>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</si>
  <si>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</si>
  <si>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</si>
  <si>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</si>
  <si>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</si>
  <si>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</si>
  <si>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</si>
  <si>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</si>
  <si>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</si>
  <si>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</si>
  <si>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</si>
  <si>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</si>
  <si>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</si>
  <si>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</si>
  <si>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</si>
  <si>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</si>
  <si>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</si>
  <si>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</si>
  <si>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</si>
  <si>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</si>
  <si>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</si>
  <si>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</si>
  <si>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</si>
  <si>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</si>
  <si>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</si>
  <si>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</si>
  <si>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</si>
  <si>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</si>
  <si>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</si>
  <si>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</si>
  <si>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</si>
  <si>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</si>
  <si>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</si>
  <si>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</si>
  <si>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</si>
  <si>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</si>
  <si>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</si>
  <si>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</si>
  <si>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</si>
  <si>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</si>
  <si>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</si>
  <si>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</si>
  <si>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</si>
  <si>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</si>
  <si>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</si>
  <si>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</si>
  <si>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</si>
  <si>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</si>
  <si>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</si>
  <si>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</si>
  <si>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</si>
  <si>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</si>
  <si>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</si>
  <si>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</si>
  <si>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</si>
  <si>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</si>
  <si>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</si>
  <si>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</si>
  <si>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</si>
  <si>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</si>
  <si>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</si>
  <si>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</si>
  <si>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</si>
  <si>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</si>
  <si>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</si>
  <si>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</si>
  <si>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</si>
  <si>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</si>
  <si>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</si>
  <si>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</si>
  <si>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</si>
  <si>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</si>
  <si>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</si>
  <si>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</si>
  <si>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</si>
  <si>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</si>
  <si>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</si>
  <si>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</si>
  <si>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</si>
  <si>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</si>
  <si>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</si>
  <si>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</si>
  <si>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</si>
  <si>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</si>
  <si>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</si>
  <si>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</si>
  <si>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</si>
  <si>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</si>
  <si>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</si>
  <si>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</si>
  <si>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</si>
  <si>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</si>
  <si>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</si>
  <si>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</si>
  <si>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</si>
  <si>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</si>
  <si>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</si>
  <si>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</si>
  <si>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</si>
  <si>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</si>
  <si>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</si>
  <si>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</si>
  <si>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</si>
  <si>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</si>
  <si>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</si>
  <si>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</si>
  <si>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</si>
  <si>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</si>
  <si>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</si>
  <si>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</si>
  <si>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</si>
  <si>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</si>
  <si>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</si>
  <si>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</si>
  <si>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</si>
  <si>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</si>
  <si>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</si>
  <si>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</si>
  <si>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</si>
  <si>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</si>
  <si>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</si>
  <si>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</si>
  <si>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</si>
  <si>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</si>
  <si>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</si>
  <si>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</si>
  <si>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</si>
  <si>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</si>
  <si>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</si>
  <si>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</si>
  <si>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</si>
  <si>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</si>
  <si>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</si>
  <si>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</si>
  <si>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</si>
  <si>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</si>
  <si>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</si>
  <si>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</si>
  <si>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</si>
  <si>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</si>
  <si>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</si>
  <si>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</si>
  <si>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</si>
  <si>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</si>
  <si>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</si>
  <si>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</si>
  <si>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</si>
  <si>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</si>
  <si>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</si>
  <si>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</si>
  <si>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</si>
  <si>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</si>
  <si>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</si>
  <si>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</si>
  <si>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</si>
  <si>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</si>
  <si>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</si>
  <si>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</si>
  <si>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</si>
  <si>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</si>
  <si>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</si>
  <si>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</si>
  <si>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</si>
  <si>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</si>
  <si>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</si>
  <si>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</si>
  <si>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</si>
  <si>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</si>
  <si>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</si>
  <si>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</si>
  <si>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</si>
  <si>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</si>
  <si>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</si>
  <si>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</si>
  <si>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</si>
  <si>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</si>
  <si>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</si>
  <si>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</si>
  <si>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</si>
  <si>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</si>
  <si>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</si>
  <si>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</si>
  <si>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</si>
  <si>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</si>
  <si>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</si>
  <si>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</si>
  <si>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</si>
  <si>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</si>
  <si>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</si>
  <si>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</si>
  <si>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</si>
  <si>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</si>
  <si>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</si>
  <si>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</si>
  <si>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</si>
  <si>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</si>
  <si>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</si>
  <si>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</si>
  <si>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</si>
  <si>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</si>
  <si>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</si>
  <si>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</si>
  <si>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</si>
  <si>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</si>
  <si>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</si>
  <si>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</si>
  <si>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</si>
  <si>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</si>
  <si>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</si>
  <si>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</si>
  <si>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</si>
  <si>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</si>
  <si>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</si>
  <si>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</si>
  <si>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</si>
  <si>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</si>
  <si>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</si>
  <si>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</si>
  <si>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</si>
  <si>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</si>
  <si>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</si>
  <si>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</si>
  <si>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</si>
  <si>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</si>
  <si>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</si>
  <si>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</si>
  <si>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</si>
  <si>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</si>
  <si>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</si>
  <si>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</si>
  <si>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</si>
  <si>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</si>
  <si>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</si>
  <si>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</si>
  <si>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</si>
  <si>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</si>
  <si>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</si>
  <si>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</si>
  <si>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</si>
  <si>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</si>
  <si>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</si>
  <si>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</si>
  <si>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</si>
  <si>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</si>
  <si>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</si>
  <si>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</si>
  <si>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</si>
  <si>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</si>
  <si>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</si>
  <si>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</si>
  <si>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</si>
  <si>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</si>
  <si>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</si>
  <si>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</si>
  <si>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</si>
  <si>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</si>
  <si>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</si>
  <si>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</si>
  <si>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</si>
  <si>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</si>
  <si>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</si>
  <si>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</si>
  <si>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</si>
  <si>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</si>
  <si>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</si>
  <si>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</si>
  <si>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</si>
  <si>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</si>
  <si>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</si>
  <si>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</si>
  <si>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</si>
  <si>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</si>
  <si>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</si>
  <si>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</si>
  <si>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</si>
  <si>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</si>
  <si>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</si>
  <si>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</si>
  <si>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</si>
  <si>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</si>
  <si>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</si>
  <si>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</si>
  <si>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</si>
  <si>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</si>
  <si>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</si>
  <si>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</si>
  <si>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</si>
  <si>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</si>
  <si>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</si>
  <si>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</si>
  <si>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</si>
  <si>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</si>
  <si>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</si>
  <si>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</si>
  <si>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</si>
  <si>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</si>
  <si>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</si>
  <si>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</si>
  <si>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</si>
  <si>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</si>
  <si>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</si>
  <si>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</si>
  <si>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</si>
  <si>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</si>
  <si>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</si>
  <si>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</si>
  <si>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</si>
  <si>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</si>
  <si>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</si>
  <si>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</si>
  <si>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</si>
  <si>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</si>
  <si>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</si>
  <si>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</si>
  <si>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</si>
  <si>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</si>
  <si>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</si>
  <si>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</si>
  <si>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</si>
  <si>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</si>
  <si>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</si>
  <si>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</si>
  <si>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</si>
  <si>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</si>
  <si>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</si>
  <si>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</si>
  <si>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</si>
  <si>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</si>
  <si>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</si>
  <si>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</si>
  <si>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</si>
  <si>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</si>
  <si>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</si>
  <si>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</si>
  <si>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</si>
  <si>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</si>
  <si>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</si>
  <si>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</si>
  <si>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</si>
  <si>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</si>
  <si>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</si>
  <si>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</si>
  <si>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</si>
  <si>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</si>
  <si>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</si>
  <si>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</si>
  <si>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</si>
  <si>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</si>
  <si>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</si>
  <si>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</si>
  <si>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</si>
  <si>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</si>
  <si>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</si>
  <si>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</si>
  <si>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</si>
  <si>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</si>
  <si>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</si>
  <si>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</si>
  <si>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</si>
  <si>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</si>
  <si>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</si>
  <si>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</si>
  <si>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</si>
  <si>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</si>
  <si>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</si>
  <si>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</si>
  <si>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</si>
  <si>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</si>
  <si>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</si>
  <si>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</si>
  <si>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</si>
  <si>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</si>
  <si>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</si>
  <si>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</si>
  <si>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</si>
  <si>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</si>
  <si>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</si>
  <si>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</si>
  <si>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</si>
  <si>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</si>
  <si>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</si>
  <si>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</si>
  <si>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</si>
  <si>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</si>
  <si>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</si>
  <si>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</si>
  <si>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</si>
  <si>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</si>
  <si>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</si>
  <si>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</si>
  <si>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</si>
  <si>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</si>
  <si>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</si>
  <si>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</si>
  <si>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</si>
  <si>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</si>
  <si>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</si>
  <si>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</si>
  <si>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</si>
  <si>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</si>
  <si>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</si>
  <si>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</si>
  <si>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</si>
  <si>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</si>
  <si>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</si>
  <si>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</si>
  <si>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</si>
  <si>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</si>
  <si>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</si>
  <si>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</si>
  <si>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</si>
  <si>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</si>
  <si>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</si>
  <si>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</si>
  <si>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</si>
  <si>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</si>
  <si>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</si>
  <si>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</si>
  <si>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</si>
  <si>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</si>
  <si>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</si>
  <si>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</si>
  <si>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</si>
  <si>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</si>
  <si>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</si>
  <si>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</si>
  <si>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</si>
  <si>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</si>
  <si>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</si>
  <si>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</si>
  <si>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</si>
  <si>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</si>
  <si>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</si>
  <si>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</si>
  <si>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</si>
  <si>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</si>
  <si>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</si>
  <si>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</si>
  <si>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</si>
  <si>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</si>
  <si>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</si>
  <si>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</si>
  <si>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</si>
  <si>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</si>
  <si>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</si>
  <si>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</si>
  <si>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</si>
  <si>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</si>
  <si>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</si>
  <si>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</si>
  <si>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</si>
  <si>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</si>
  <si>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</si>
  <si>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</si>
  <si>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</si>
  <si>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</si>
  <si>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</si>
  <si>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</si>
  <si>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</si>
  <si>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</si>
  <si>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</si>
  <si>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</si>
  <si>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</si>
  <si>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</si>
  <si>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</si>
  <si>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</si>
  <si>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</si>
  <si>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</si>
  <si>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</si>
  <si>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</si>
  <si>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</si>
  <si>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</si>
  <si>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</si>
  <si>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</si>
  <si>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</si>
  <si>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</si>
  <si>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</si>
  <si>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</si>
  <si>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</si>
  <si>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</si>
  <si>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</si>
  <si>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</si>
  <si>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</si>
  <si>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</si>
  <si>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</si>
  <si>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</si>
  <si>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</si>
  <si>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</si>
  <si>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</si>
  <si>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</si>
  <si>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</si>
  <si>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</si>
  <si>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</si>
  <si>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</si>
  <si>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</si>
  <si>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</si>
  <si>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</si>
  <si>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</si>
  <si>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</si>
  <si>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</si>
  <si>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</si>
  <si>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</si>
  <si>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</si>
  <si>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</si>
  <si>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</si>
  <si>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</si>
  <si>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</si>
  <si>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</si>
  <si>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</si>
  <si>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</si>
  <si>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</si>
  <si>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</si>
  <si>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</si>
  <si>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</si>
  <si>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</si>
  <si>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</si>
  <si>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</si>
  <si>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</si>
  <si>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</si>
  <si>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</si>
  <si>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</si>
  <si>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</si>
  <si>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</si>
  <si>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</si>
  <si>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</si>
  <si>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</si>
  <si>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</si>
  <si>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</si>
  <si>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</si>
  <si>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</si>
  <si>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</si>
  <si>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</si>
  <si>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</si>
  <si>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</si>
  <si>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</si>
  <si>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</si>
  <si>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</si>
  <si>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</si>
  <si>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</si>
  <si>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</si>
  <si>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</si>
  <si>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</si>
  <si>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</si>
  <si>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</si>
  <si>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</si>
  <si>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</si>
  <si>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</si>
  <si>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</si>
  <si>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</si>
  <si>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</si>
  <si>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</si>
  <si>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</si>
  <si>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</si>
  <si>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</si>
  <si>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</si>
  <si>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</si>
  <si>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</si>
  <si>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</si>
  <si>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</si>
  <si>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</si>
  <si>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</si>
  <si>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</si>
  <si>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</si>
  <si>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</si>
  <si>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</si>
  <si>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</si>
  <si>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</si>
  <si>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</si>
  <si>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</si>
  <si>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</si>
  <si>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</si>
  <si>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</si>
  <si>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</si>
  <si>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</si>
  <si>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</si>
  <si>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</si>
  <si>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</si>
  <si>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</si>
  <si>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</si>
  <si>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</si>
  <si>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</si>
  <si>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</si>
  <si>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</si>
  <si>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</si>
  <si>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</si>
  <si>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</si>
  <si>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</si>
  <si>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</si>
  <si>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</si>
  <si>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</si>
  <si>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</si>
  <si>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</si>
  <si>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</si>
  <si>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</si>
  <si>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</si>
  <si>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</si>
  <si>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</si>
  <si>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</si>
  <si>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</si>
  <si>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</si>
  <si>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</si>
  <si>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</si>
  <si>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</si>
  <si>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</si>
  <si>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</si>
  <si>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</si>
  <si>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</si>
  <si>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</si>
  <si>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</si>
  <si>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</si>
  <si>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</si>
  <si>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</si>
  <si>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</si>
  <si>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</si>
  <si>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</si>
  <si>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</si>
  <si>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</si>
  <si>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</si>
  <si>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</si>
  <si>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</si>
  <si>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</si>
  <si>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</si>
  <si>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</si>
  <si>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</si>
  <si>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</si>
  <si>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</si>
  <si>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</si>
  <si>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</si>
  <si>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</si>
  <si>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</si>
  <si>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</si>
  <si>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</si>
  <si>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</si>
  <si>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</si>
  <si>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</si>
  <si>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</si>
  <si>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</si>
  <si>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</si>
  <si>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</si>
  <si>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</si>
  <si>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</si>
  <si>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</si>
  <si>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</si>
  <si>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</si>
  <si>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</si>
  <si>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</si>
  <si>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</si>
  <si>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</si>
  <si>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</si>
  <si>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</si>
  <si>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</si>
  <si>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</si>
  <si>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</si>
  <si>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</si>
  <si>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</si>
  <si>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</si>
  <si>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</si>
  <si>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</si>
  <si>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</si>
  <si>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</si>
  <si>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</si>
  <si>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</si>
  <si>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</si>
  <si>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</si>
  <si>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</si>
  <si>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</si>
  <si>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</si>
  <si>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</si>
  <si>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</si>
  <si>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</si>
  <si>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</si>
  <si>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</si>
  <si>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</si>
  <si>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</si>
  <si>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</si>
  <si>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</si>
  <si>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</si>
  <si>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</si>
  <si>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</si>
  <si>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</si>
  <si>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</si>
  <si>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</si>
  <si>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</si>
  <si>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</si>
  <si>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</si>
  <si>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</si>
  <si>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</si>
  <si>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</si>
  <si>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</si>
  <si>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</si>
  <si>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</si>
  <si>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</si>
  <si>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</si>
  <si>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</si>
  <si>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</si>
  <si>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</si>
  <si>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</si>
  <si>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</si>
  <si>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</si>
  <si>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</si>
  <si>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</si>
  <si>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</si>
  <si>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</si>
  <si>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</si>
  <si>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</si>
  <si>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</si>
  <si>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</si>
  <si>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</si>
  <si>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</si>
  <si>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</si>
  <si>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</si>
  <si>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</si>
  <si>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</si>
  <si>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</si>
  <si>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</si>
  <si>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</si>
  <si>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</si>
  <si>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</si>
  <si>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</si>
  <si>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</si>
  <si>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</si>
  <si>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</si>
  <si>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</si>
  <si>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</si>
  <si>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</si>
  <si>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</si>
  <si>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</si>
  <si>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</si>
  <si>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</si>
  <si>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</si>
  <si>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</si>
  <si>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</si>
  <si>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</si>
  <si>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</si>
  <si>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</si>
  <si>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</si>
  <si>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</si>
  <si>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</si>
  <si>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</si>
  <si>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</si>
  <si>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</si>
  <si>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</si>
  <si>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</si>
  <si>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</si>
  <si>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</si>
  <si>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</si>
  <si>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</si>
  <si>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</si>
  <si>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</si>
  <si>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</si>
  <si>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</si>
  <si>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</si>
  <si>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</si>
  <si>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</si>
  <si>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</si>
  <si>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</si>
  <si>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</si>
  <si>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</si>
  <si>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</si>
  <si>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</si>
  <si>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</si>
  <si>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</si>
  <si>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</si>
  <si>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</si>
  <si>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</si>
  <si>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</si>
  <si>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</si>
  <si>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</si>
  <si>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</si>
  <si>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</si>
  <si>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</si>
  <si>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</si>
  <si>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</si>
  <si>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</si>
  <si>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</si>
  <si>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</si>
  <si>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</si>
  <si>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</si>
  <si>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</si>
  <si>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</si>
  <si>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</si>
  <si>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</si>
  <si>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</si>
  <si>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</si>
  <si>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</si>
  <si>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</si>
  <si>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</si>
  <si>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</si>
  <si>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</si>
  <si>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</si>
  <si>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</si>
  <si>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</si>
  <si>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</si>
  <si>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</si>
  <si>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</si>
  <si>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</si>
  <si>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</si>
  <si>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</si>
  <si>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</si>
  <si>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</si>
  <si>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</si>
  <si>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</si>
  <si>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</si>
  <si>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</si>
  <si>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</si>
  <si>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</si>
  <si>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</si>
  <si>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</si>
  <si>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</si>
  <si>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</si>
  <si>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</si>
  <si>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</si>
  <si>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</si>
  <si>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</si>
  <si>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</si>
  <si>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</si>
  <si>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</si>
  <si>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</si>
  <si>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</si>
  <si>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</si>
  <si>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</si>
  <si>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</si>
  <si>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</si>
  <si>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</si>
  <si>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</si>
  <si>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</si>
  <si>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</si>
  <si>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</si>
  <si>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</si>
  <si>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</si>
  <si>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</si>
  <si>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</si>
  <si>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</si>
  <si>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</si>
  <si>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</si>
  <si>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</si>
  <si>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</si>
  <si>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</si>
  <si>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</si>
  <si>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</si>
  <si>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</si>
  <si>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</si>
  <si>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</si>
  <si>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</si>
  <si>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</si>
  <si>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</si>
  <si>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</si>
  <si>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</si>
  <si>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</si>
  <si>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</si>
  <si>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</si>
  <si>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</si>
  <si>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</si>
  <si>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</si>
  <si>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</si>
  <si>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</si>
  <si>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</si>
  <si>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</si>
  <si>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</si>
  <si>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</si>
  <si>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</si>
  <si>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</si>
  <si>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</si>
  <si>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</si>
  <si>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</si>
  <si>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</si>
  <si>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</si>
  <si>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</si>
  <si>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</si>
  <si>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</si>
  <si>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</si>
  <si>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</si>
  <si>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</si>
  <si>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</si>
  <si>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</si>
  <si>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</si>
  <si>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</si>
  <si>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</si>
  <si>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</si>
  <si>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</si>
  <si>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</si>
  <si>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</si>
  <si>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</si>
  <si>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</si>
  <si>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</si>
  <si>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</si>
  <si>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</si>
  <si>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</si>
  <si>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</si>
  <si>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</si>
  <si>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</si>
  <si>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</si>
  <si>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</si>
  <si>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</si>
  <si>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</si>
  <si>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</si>
  <si>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</si>
  <si>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</si>
  <si>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</si>
  <si>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</si>
  <si>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</si>
  <si>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</si>
  <si>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</si>
  <si>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</si>
  <si>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</si>
  <si>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</si>
  <si>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</si>
  <si>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</si>
  <si>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</si>
  <si>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</si>
  <si>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</si>
  <si>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</si>
  <si>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</si>
  <si>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</si>
  <si>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</si>
  <si>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</si>
  <si>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</si>
  <si>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</si>
  <si>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</si>
  <si>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</si>
  <si>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</si>
  <si>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</si>
  <si>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</si>
  <si>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</si>
  <si>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</si>
  <si>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</si>
  <si>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</si>
  <si>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</si>
  <si>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</si>
  <si>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</si>
  <si>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</si>
  <si>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</si>
  <si>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</si>
  <si>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</si>
  <si>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</si>
  <si>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</si>
  <si>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</si>
  <si>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</si>
  <si>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</si>
  <si>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</si>
  <si>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</si>
  <si>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</si>
  <si>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</si>
  <si>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</si>
  <si>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</si>
  <si>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</si>
  <si>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</si>
  <si>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</si>
  <si>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</si>
  <si>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</si>
  <si>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</si>
  <si>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</si>
  <si>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</si>
  <si>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</si>
  <si>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</si>
  <si>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</si>
  <si>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</si>
  <si>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</si>
  <si>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</si>
  <si>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</si>
  <si>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</si>
  <si>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</si>
  <si>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</si>
  <si>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</si>
  <si>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</si>
  <si>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</si>
  <si>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</si>
  <si>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</si>
  <si>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</si>
  <si>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</si>
  <si>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</si>
  <si>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</si>
  <si>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</si>
  <si>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</si>
  <si>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</si>
  <si>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</si>
  <si>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</si>
  <si>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</si>
  <si>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</si>
  <si>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</si>
  <si>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</si>
  <si>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</si>
  <si>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</si>
  <si>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</si>
  <si>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</si>
  <si>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</si>
  <si>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</si>
  <si>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</si>
  <si>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</si>
  <si>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</si>
  <si>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</si>
  <si>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</si>
  <si>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</si>
  <si>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</si>
  <si>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</si>
  <si>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</si>
  <si>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</si>
  <si>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</si>
  <si>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</si>
  <si>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</si>
  <si>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</si>
  <si>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</si>
  <si>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</si>
  <si>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</si>
  <si>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</si>
  <si>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</si>
  <si>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</si>
  <si>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</si>
  <si>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</si>
  <si>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</si>
  <si>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</si>
  <si>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</si>
  <si>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</si>
  <si>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</si>
  <si>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</si>
  <si>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</si>
  <si>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</si>
  <si>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</si>
  <si>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</si>
  <si>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</si>
  <si>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</si>
  <si>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</si>
  <si>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</si>
  <si>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</si>
  <si>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</si>
  <si>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</si>
  <si>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</si>
  <si>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</si>
  <si>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</si>
  <si>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</si>
  <si>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</si>
  <si>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</si>
  <si>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</si>
  <si>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</si>
  <si>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</si>
  <si>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</si>
  <si>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</si>
  <si>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</si>
  <si>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</si>
  <si>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</si>
  <si>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</si>
  <si>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</si>
  <si>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</si>
  <si>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</si>
  <si>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</si>
  <si>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</si>
  <si>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</si>
  <si>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</si>
  <si>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</si>
  <si>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</si>
  <si>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</si>
  <si>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</si>
  <si>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</si>
  <si>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</si>
  <si>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</si>
  <si>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</si>
  <si>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</si>
  <si>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</si>
  <si>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</si>
  <si>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</si>
  <si>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</si>
  <si>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</si>
  <si>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</si>
  <si>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</si>
  <si>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</si>
  <si>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</si>
  <si>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</si>
  <si>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</si>
  <si>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</si>
  <si>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</si>
  <si>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</si>
  <si>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</si>
  <si>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</si>
  <si>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</si>
  <si>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</si>
  <si>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</si>
  <si>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</si>
  <si>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</si>
  <si>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</si>
  <si>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</si>
  <si>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</si>
  <si>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</si>
  <si>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</si>
  <si>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</si>
  <si>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</si>
  <si>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</si>
  <si>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</si>
  <si>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</si>
  <si>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</si>
  <si>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</si>
  <si>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</si>
  <si>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</si>
  <si>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</si>
  <si>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</si>
  <si>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</si>
  <si>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</si>
  <si>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</si>
  <si>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</si>
  <si>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</si>
  <si>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</si>
  <si>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</si>
  <si>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</si>
  <si>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</si>
  <si>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</si>
  <si>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</si>
  <si>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</si>
  <si>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</si>
  <si>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</si>
  <si>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</si>
  <si>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</si>
  <si>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</si>
  <si>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</si>
  <si>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</si>
  <si>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</si>
  <si>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</si>
  <si>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</si>
  <si>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</si>
  <si>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</si>
  <si>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</si>
  <si>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</si>
  <si>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</si>
  <si>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</si>
  <si>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</si>
  <si>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</si>
  <si>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</si>
  <si>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</si>
  <si>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</si>
  <si>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</si>
  <si>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</si>
  <si>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</si>
  <si>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</si>
  <si>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</si>
  <si>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</si>
  <si>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</si>
  <si>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</si>
  <si>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</si>
  <si>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</si>
  <si>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</si>
  <si>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</si>
  <si>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</si>
  <si>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</si>
  <si>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</si>
  <si>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</si>
  <si>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</si>
  <si>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</si>
  <si>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</si>
  <si>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</si>
  <si>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</si>
  <si>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</si>
  <si>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</si>
  <si>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</si>
  <si>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</si>
  <si>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</si>
  <si>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</si>
  <si>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</si>
  <si>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</si>
  <si>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</si>
  <si>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</si>
  <si>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</si>
  <si>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</si>
  <si>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</si>
  <si>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</si>
  <si>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</si>
  <si>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</si>
  <si>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</si>
  <si>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</si>
  <si>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</si>
  <si>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</si>
  <si>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</si>
  <si>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</si>
  <si>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</si>
  <si>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</si>
  <si>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</si>
  <si>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</si>
  <si>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</si>
  <si>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</si>
  <si>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</si>
  <si>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</si>
  <si>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</si>
  <si>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</si>
  <si>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</si>
  <si>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</si>
  <si>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</si>
  <si>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</si>
  <si>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</si>
  <si>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</si>
  <si>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</si>
  <si>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</si>
  <si>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</si>
  <si>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</si>
  <si>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</si>
  <si>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</si>
  <si>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</si>
  <si>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</si>
  <si>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</si>
  <si>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</si>
  <si>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</si>
  <si>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</si>
  <si>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</si>
  <si>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</si>
  <si>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</si>
  <si>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</si>
  <si>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</si>
  <si>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</si>
  <si>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</si>
  <si>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</si>
  <si>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</si>
  <si>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</si>
  <si>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</si>
  <si>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</si>
  <si>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</si>
  <si>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</si>
  <si>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</si>
  <si>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</si>
  <si>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</si>
  <si>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</si>
  <si>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</si>
  <si>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</si>
  <si>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</si>
  <si>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</si>
  <si>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</si>
  <si>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</si>
  <si>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</si>
  <si>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</si>
  <si>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</si>
  <si>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</si>
  <si>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</si>
  <si>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</si>
  <si>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</si>
  <si>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</si>
  <si>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</si>
  <si>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</si>
  <si>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</si>
  <si>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</si>
  <si>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</si>
  <si>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</si>
  <si>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</si>
  <si>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</si>
  <si>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</si>
  <si>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</si>
  <si>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</si>
  <si>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</si>
  <si>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</si>
  <si>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</si>
  <si>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</si>
  <si>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</si>
  <si>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</si>
  <si>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</si>
  <si>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</si>
  <si>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</si>
  <si>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</si>
  <si>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</si>
  <si>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</si>
  <si>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</si>
  <si>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</si>
  <si>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</si>
  <si>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</si>
  <si>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</si>
  <si>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</si>
  <si>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</si>
  <si>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</si>
  <si>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</si>
  <si>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</si>
  <si>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</si>
  <si>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</si>
  <si>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</si>
  <si>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</si>
  <si>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</si>
  <si>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</si>
  <si>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</si>
  <si>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</si>
  <si>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</si>
  <si>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</si>
  <si>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</si>
  <si>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</si>
  <si>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</si>
  <si>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</si>
  <si>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</si>
  <si>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</si>
  <si>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</si>
  <si>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</si>
  <si>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</si>
  <si>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</si>
  <si>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</si>
  <si>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</si>
  <si>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</si>
  <si>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</si>
  <si>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</si>
  <si>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</si>
  <si>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</si>
  <si>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</si>
  <si>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</si>
  <si>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</si>
  <si>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</si>
  <si>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</si>
  <si>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</si>
  <si>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</si>
  <si>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</si>
  <si>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</si>
  <si>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</si>
  <si>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</si>
  <si>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</si>
  <si>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</si>
  <si>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</si>
  <si>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</si>
  <si>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</si>
  <si>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</si>
  <si>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</si>
  <si>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</si>
  <si>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</si>
  <si>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</si>
  <si>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</si>
  <si>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</si>
  <si>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</si>
  <si>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</si>
  <si>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</si>
  <si>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</si>
  <si>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</si>
  <si>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</si>
  <si>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</si>
  <si>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</si>
  <si>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</si>
  <si>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</si>
  <si>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</si>
  <si>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</si>
  <si>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</si>
  <si>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</si>
  <si>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</si>
  <si>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</si>
  <si>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</si>
  <si>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</si>
  <si>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</si>
  <si>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</si>
  <si>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</si>
  <si>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</si>
  <si>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</si>
  <si>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</si>
  <si>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</si>
  <si>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</si>
  <si>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</si>
  <si>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</si>
  <si>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</si>
  <si>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</si>
  <si>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</si>
  <si>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</si>
  <si>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</si>
  <si>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</si>
  <si>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</si>
  <si>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</si>
  <si>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</si>
  <si>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</si>
  <si>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</si>
  <si>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</si>
  <si>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</si>
  <si>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</si>
  <si>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</si>
  <si>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</si>
  <si>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</si>
  <si>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</si>
  <si>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</si>
  <si>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</si>
  <si>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</si>
  <si>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</si>
  <si>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</si>
  <si>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</si>
  <si>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</si>
  <si>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</si>
  <si>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</si>
  <si>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</si>
  <si>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</si>
  <si>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</si>
  <si>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</si>
  <si>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</si>
  <si>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</si>
  <si>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</si>
  <si>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</si>
  <si>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</si>
  <si>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</si>
  <si>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</si>
  <si>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</si>
  <si>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</si>
  <si>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</si>
  <si>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</si>
  <si>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</si>
  <si>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</si>
  <si>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</si>
  <si>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</si>
  <si>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</si>
  <si>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</si>
  <si>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</si>
  <si>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</si>
  <si>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</si>
  <si>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</si>
  <si>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</si>
  <si>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</si>
  <si>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</si>
  <si>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</si>
  <si>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</si>
  <si>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</si>
  <si>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</si>
  <si>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</si>
  <si>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</si>
  <si>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</si>
  <si>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</si>
  <si>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</si>
  <si>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</si>
  <si>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</si>
  <si>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</si>
  <si>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</si>
  <si>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</si>
  <si>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</si>
  <si>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</si>
  <si>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</si>
  <si>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</si>
  <si>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</si>
  <si>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</si>
  <si>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</si>
  <si>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</si>
  <si>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</si>
  <si>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</si>
  <si>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</si>
  <si>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</si>
  <si>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</si>
  <si>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</si>
  <si>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</si>
  <si>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</si>
  <si>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</si>
  <si>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</si>
  <si>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</si>
  <si>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</si>
  <si>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</si>
  <si>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</si>
  <si>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</si>
  <si>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</si>
  <si>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</si>
  <si>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</si>
  <si>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</si>
  <si>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</si>
  <si>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</si>
  <si>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</si>
  <si>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</si>
  <si>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</si>
  <si>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</si>
  <si>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</si>
  <si>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</si>
  <si>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</si>
  <si>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</si>
  <si>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</si>
  <si>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</si>
  <si>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</si>
  <si>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</si>
  <si>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</si>
  <si>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</si>
  <si>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</si>
  <si>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</si>
  <si>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</si>
  <si>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</si>
  <si>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</si>
  <si>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</si>
  <si>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</si>
  <si>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</si>
  <si>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</si>
  <si>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</si>
  <si>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</si>
  <si>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</si>
  <si>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</si>
  <si>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</si>
  <si>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</si>
  <si>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</si>
  <si>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</si>
  <si>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</si>
  <si>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</si>
  <si>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</si>
  <si>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</si>
  <si>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</si>
  <si>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</si>
  <si>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</si>
  <si>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</si>
  <si>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</si>
  <si>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</si>
  <si>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</si>
  <si>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</si>
  <si>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</si>
  <si>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</si>
  <si>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</si>
  <si>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</si>
  <si>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</si>
  <si>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</si>
  <si>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</si>
  <si>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</si>
  <si>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</si>
  <si>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</si>
  <si>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</si>
  <si>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</si>
  <si>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</si>
  <si>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</si>
  <si>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</si>
  <si>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</si>
  <si>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</si>
  <si>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</si>
  <si>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</si>
  <si>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</si>
  <si>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</si>
  <si>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</si>
  <si>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</si>
  <si>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</si>
  <si>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</si>
  <si>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</si>
  <si>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</si>
  <si>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</si>
  <si>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</si>
  <si>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</si>
  <si>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</si>
  <si>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</si>
  <si>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</si>
  <si>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</si>
  <si>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</si>
  <si>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</si>
  <si>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</si>
  <si>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</si>
  <si>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</si>
  <si>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</si>
  <si>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</si>
  <si>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</si>
  <si>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</si>
  <si>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</si>
  <si>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</si>
  <si>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</si>
  <si>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</si>
  <si>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</si>
  <si>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</si>
  <si>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</si>
  <si>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</si>
  <si>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</si>
  <si>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</si>
  <si>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</si>
  <si>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</si>
  <si>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</si>
  <si>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</si>
  <si>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</si>
  <si>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</si>
  <si>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</si>
  <si>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</si>
  <si>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</si>
  <si>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</si>
  <si>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</si>
  <si>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</si>
  <si>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</si>
  <si>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</si>
  <si>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</si>
  <si>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</si>
  <si>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</si>
  <si>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</si>
  <si>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</si>
  <si>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</si>
  <si>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</si>
  <si>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</si>
  <si>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</si>
  <si>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</si>
  <si>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</si>
  <si>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</si>
  <si>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</si>
  <si>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</si>
  <si>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</si>
  <si>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</si>
  <si>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</si>
  <si>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</si>
  <si>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</si>
  <si>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</si>
  <si>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</si>
  <si>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</si>
  <si>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</si>
  <si>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</si>
  <si>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</si>
  <si>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</si>
  <si>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</si>
  <si>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</si>
  <si>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</si>
  <si>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</si>
  <si>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</si>
  <si>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</si>
  <si>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</si>
  <si>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</si>
  <si>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</si>
  <si>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</si>
  <si>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</si>
  <si>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</si>
  <si>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</si>
  <si>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</si>
  <si>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</si>
  <si>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</si>
  <si>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</si>
  <si>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</si>
  <si>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</si>
  <si>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</si>
  <si>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</si>
  <si>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</si>
  <si>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</si>
  <si>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</si>
  <si>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</si>
  <si>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</si>
  <si>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</si>
  <si>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</si>
  <si>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</si>
  <si>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</si>
  <si>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</si>
  <si>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</si>
  <si>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</si>
  <si>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</si>
  <si>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</si>
  <si>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</si>
  <si>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</si>
  <si>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</si>
  <si>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</si>
  <si>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</si>
  <si>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</si>
  <si>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</si>
  <si>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</si>
  <si>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</si>
  <si>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</si>
  <si>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</si>
  <si>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</si>
  <si>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</si>
  <si>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</si>
  <si>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</si>
  <si>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</si>
  <si>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</si>
  <si>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</si>
  <si>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</si>
  <si>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</si>
  <si>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</si>
  <si>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</si>
  <si>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</si>
  <si>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</si>
  <si>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</si>
  <si>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</si>
  <si>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</si>
  <si>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</si>
  <si>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</si>
  <si>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</si>
  <si>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</si>
  <si>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</si>
  <si>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</si>
  <si>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</si>
  <si>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</si>
  <si>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</si>
  <si>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</si>
  <si>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</si>
  <si>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</si>
  <si>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</si>
  <si>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</si>
  <si>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</si>
  <si>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</si>
  <si>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</si>
  <si>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</si>
  <si>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</si>
  <si>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</si>
  <si>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</si>
  <si>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</si>
  <si>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</si>
  <si>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</si>
  <si>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</si>
  <si>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</si>
  <si>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</si>
  <si>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</si>
  <si>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</si>
  <si>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</si>
  <si>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</si>
  <si>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</si>
  <si>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</si>
  <si>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</si>
  <si>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</si>
  <si>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</si>
  <si>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</si>
  <si>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</si>
  <si>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</si>
  <si>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</si>
  <si>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</si>
  <si>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</si>
  <si>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</si>
  <si>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</si>
  <si>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</si>
  <si>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</si>
  <si>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</si>
  <si>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</si>
  <si>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</si>
  <si>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</si>
  <si>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</si>
  <si>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</si>
  <si>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</si>
  <si>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</si>
  <si>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</si>
  <si>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</si>
  <si>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</si>
  <si>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</si>
  <si>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</si>
  <si>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</si>
  <si>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</si>
  <si>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</si>
  <si>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</si>
  <si>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</si>
  <si>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</si>
  <si>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</si>
  <si>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</si>
  <si>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</si>
  <si>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</si>
  <si>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</si>
  <si>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</si>
  <si>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</si>
  <si>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</si>
  <si>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</si>
  <si>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</si>
  <si>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</si>
  <si>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</si>
  <si>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</si>
  <si>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</si>
  <si>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</si>
  <si>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</si>
  <si>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</si>
  <si>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</si>
  <si>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</si>
  <si>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</si>
  <si>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</si>
  <si>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</si>
  <si>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</si>
  <si>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</si>
  <si>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</si>
  <si>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</si>
  <si>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</si>
  <si>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</si>
  <si>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</si>
  <si>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</si>
  <si>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</si>
  <si>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</si>
  <si>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</si>
  <si>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</si>
  <si>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</si>
  <si>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</si>
  <si>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</si>
  <si>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</si>
  <si>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</si>
  <si>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</si>
  <si>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</si>
  <si>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</si>
  <si>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</si>
  <si>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</si>
  <si>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</si>
  <si>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</si>
  <si>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</si>
  <si>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</si>
  <si>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</si>
  <si>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</si>
  <si>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</si>
  <si>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</si>
  <si>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</si>
  <si>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</si>
  <si>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</si>
  <si>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</si>
  <si>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</si>
  <si>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</si>
  <si>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</si>
  <si>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</si>
  <si>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</si>
  <si>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</si>
  <si>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</si>
  <si>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</si>
  <si>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</si>
  <si>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</si>
  <si>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</si>
  <si>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</si>
  <si>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</si>
  <si>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</si>
  <si>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</si>
  <si>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</si>
  <si>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</si>
  <si>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</si>
  <si>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</si>
  <si>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</si>
  <si>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</si>
  <si>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</si>
  <si>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</si>
  <si>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</si>
  <si>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</si>
  <si>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</si>
  <si>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</si>
  <si>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</si>
  <si>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</si>
  <si>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</si>
  <si>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</si>
  <si>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</si>
  <si>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</si>
  <si>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</si>
  <si>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</si>
  <si>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</si>
  <si>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</si>
  <si>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</si>
  <si>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</si>
  <si>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</si>
  <si>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</si>
  <si>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</si>
  <si>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</si>
  <si>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</si>
  <si>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</si>
  <si>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</si>
  <si>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</si>
  <si>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</si>
  <si>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</si>
  <si>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</si>
  <si>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</si>
  <si>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</si>
  <si>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</si>
  <si>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</si>
  <si>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</si>
  <si>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</si>
  <si>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</si>
  <si>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</si>
  <si>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</si>
  <si>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</si>
  <si>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</si>
  <si>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</si>
  <si>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</si>
  <si>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</si>
  <si>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</si>
  <si>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</si>
  <si>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</si>
  <si>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</si>
  <si>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</si>
  <si>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</si>
  <si>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</si>
  <si>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</si>
  <si>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</si>
  <si>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</si>
  <si>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</si>
  <si>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</si>
  <si>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</si>
  <si>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</si>
  <si>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</si>
  <si>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</si>
  <si>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</si>
  <si>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</si>
  <si>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</si>
  <si>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</si>
  <si>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</si>
  <si>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</si>
  <si>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</si>
  <si>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</si>
  <si>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</si>
  <si>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</si>
  <si>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</si>
  <si>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</si>
  <si>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</si>
  <si>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</si>
  <si>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</si>
  <si>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</si>
  <si>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</si>
  <si>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</si>
  <si>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</si>
  <si>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</si>
  <si>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</si>
  <si>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</si>
  <si>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</si>
  <si>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</si>
  <si>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</si>
  <si>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</si>
  <si>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</si>
  <si>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</si>
  <si>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</si>
  <si>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</si>
  <si>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</si>
  <si>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</si>
  <si>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</si>
  <si>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</si>
  <si>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</si>
  <si>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</si>
  <si>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</si>
  <si>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</si>
  <si>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</si>
  <si>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</si>
  <si>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</si>
  <si>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</si>
  <si>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</si>
  <si>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</si>
  <si>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</si>
  <si>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</si>
  <si>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</si>
  <si>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</si>
  <si>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</si>
  <si>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</si>
  <si>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</si>
  <si>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</si>
  <si>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</si>
  <si>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</si>
  <si>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</si>
  <si>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</si>
  <si>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</si>
  <si>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</si>
  <si>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</si>
  <si>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</si>
  <si>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</si>
  <si>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</si>
  <si>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</si>
  <si>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</si>
  <si>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</si>
  <si>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</si>
  <si>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</si>
  <si>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</si>
  <si>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</si>
  <si>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</si>
  <si>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</si>
  <si>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</si>
  <si>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</si>
  <si>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</si>
  <si>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</si>
  <si>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</si>
  <si>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</si>
  <si>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</si>
  <si>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</si>
  <si>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</si>
  <si>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</si>
  <si>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</si>
  <si>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</si>
  <si>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</si>
  <si>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</si>
  <si>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</si>
  <si>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</si>
  <si>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</si>
  <si>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</si>
  <si>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</si>
  <si>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</si>
  <si>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</si>
  <si>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</si>
  <si>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</si>
  <si>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</si>
  <si>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</si>
  <si>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</si>
  <si>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</si>
  <si>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</si>
  <si>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</si>
  <si>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</si>
  <si>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</si>
  <si>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</si>
  <si>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</si>
  <si>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</si>
  <si>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</si>
  <si>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</si>
  <si>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</si>
  <si>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</si>
  <si>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</si>
  <si>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</si>
  <si>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</si>
  <si>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</si>
  <si>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</si>
  <si>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</si>
  <si>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</si>
  <si>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</si>
  <si>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</si>
  <si>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</si>
  <si>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</si>
  <si>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</si>
  <si>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</si>
  <si>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</si>
  <si>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</si>
  <si>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</si>
  <si>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</si>
  <si>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</si>
  <si>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</si>
  <si>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</si>
  <si>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</si>
  <si>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</si>
  <si>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</si>
  <si>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</si>
  <si>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</si>
  <si>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</si>
  <si>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</si>
  <si>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</si>
  <si>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</si>
  <si>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</si>
  <si>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</si>
  <si>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</si>
  <si>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</si>
  <si>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</si>
  <si>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</si>
  <si>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</si>
  <si>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</si>
  <si>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</si>
  <si>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</si>
  <si>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</si>
  <si>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</si>
  <si>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</si>
  <si>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</si>
  <si>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</si>
  <si>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</si>
  <si>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</si>
  <si>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</si>
  <si>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</si>
  <si>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</si>
  <si>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</si>
  <si>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</si>
  <si>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</si>
  <si>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</si>
  <si>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</si>
  <si>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</si>
  <si>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</si>
  <si>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</si>
  <si>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</si>
  <si>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</si>
  <si>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</si>
  <si>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</si>
  <si>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</si>
  <si>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</si>
  <si>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</si>
  <si>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</si>
  <si>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</si>
  <si>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</si>
  <si>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</si>
  <si>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</si>
  <si>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</si>
  <si>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</si>
  <si>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</si>
  <si>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</si>
  <si>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</si>
  <si>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</si>
  <si>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</si>
  <si>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</si>
  <si>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</si>
  <si>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</si>
  <si>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</si>
  <si>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</si>
  <si>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</si>
  <si>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</si>
  <si>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</si>
  <si>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</si>
  <si>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</si>
  <si>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</si>
  <si>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</si>
  <si>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</si>
  <si>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</si>
  <si>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</si>
  <si>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</si>
  <si>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</si>
  <si>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</si>
  <si>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</si>
  <si>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</si>
  <si>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</si>
  <si>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</si>
  <si>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</si>
  <si>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</si>
  <si>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</si>
  <si>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</si>
  <si>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</si>
  <si>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</si>
  <si>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</si>
  <si>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</si>
  <si>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</si>
  <si>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</si>
  <si>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</si>
  <si>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</si>
  <si>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</si>
  <si>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</si>
  <si>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</si>
  <si>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</si>
  <si>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</si>
  <si>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</si>
  <si>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</si>
  <si>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</si>
  <si>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</si>
  <si>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</si>
  <si>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</si>
  <si>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</si>
  <si>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</si>
  <si>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</si>
  <si>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</si>
  <si>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</si>
  <si>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</si>
  <si>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</si>
  <si>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</si>
  <si>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</si>
  <si>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</si>
  <si>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</si>
  <si>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</si>
  <si>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</si>
  <si>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</si>
  <si>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</si>
  <si>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</si>
  <si>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</si>
  <si>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</si>
  <si>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</si>
  <si>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</si>
  <si>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</si>
  <si>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</si>
  <si>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</si>
  <si>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</si>
  <si>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</si>
  <si>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</si>
  <si>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</si>
  <si>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</si>
  <si>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</si>
  <si>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</si>
  <si>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</si>
  <si>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</si>
  <si>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</si>
  <si>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</si>
  <si>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</si>
  <si>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</si>
  <si>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</si>
  <si>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</si>
  <si>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</si>
  <si>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</si>
  <si>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</si>
  <si>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</si>
  <si>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</si>
  <si>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</si>
  <si>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</si>
  <si>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</si>
  <si>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</si>
  <si>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</si>
  <si>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</si>
  <si>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</si>
  <si>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</si>
  <si>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</si>
  <si>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</si>
  <si>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</si>
  <si>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</si>
  <si>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</si>
  <si>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</si>
  <si>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</si>
  <si>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</si>
  <si>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</si>
  <si>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</si>
  <si>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</si>
  <si>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</si>
  <si>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</si>
  <si>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</si>
  <si>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</si>
  <si>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</si>
  <si>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</si>
  <si>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</si>
  <si>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</si>
  <si>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</si>
  <si>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</si>
  <si>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</si>
  <si>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</si>
  <si>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</si>
  <si>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</si>
  <si>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</si>
  <si>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</si>
  <si>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</si>
  <si>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</si>
  <si>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</si>
  <si>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</si>
  <si>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</si>
  <si>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</si>
  <si>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</si>
  <si>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</si>
  <si>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</si>
  <si>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</si>
  <si>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</si>
  <si>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</si>
  <si>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</si>
  <si>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</si>
  <si>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</si>
  <si>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</si>
  <si>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</si>
  <si>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</si>
  <si>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</si>
  <si>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</si>
  <si>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</si>
  <si>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</si>
  <si>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</si>
  <si>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</si>
  <si>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</si>
  <si>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</si>
  <si>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</si>
  <si>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</si>
  <si>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</si>
  <si>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</si>
  <si>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</si>
  <si>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</si>
  <si>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</si>
  <si>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</si>
  <si>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</si>
  <si>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</si>
  <si>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</si>
  <si>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</si>
  <si>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</si>
  <si>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</si>
  <si>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</si>
  <si>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</si>
  <si>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</si>
  <si>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</si>
  <si>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</si>
  <si>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</si>
  <si>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</si>
  <si>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</si>
  <si>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</si>
  <si>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</si>
  <si>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</si>
  <si>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</si>
  <si>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</si>
  <si>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</si>
  <si>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</si>
  <si>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</si>
  <si>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</si>
  <si>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</si>
  <si>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</si>
  <si>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</si>
  <si>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</si>
  <si>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</si>
  <si>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</si>
  <si>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</si>
  <si>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</si>
  <si>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</si>
  <si>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</si>
  <si>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</si>
  <si>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</si>
  <si>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</si>
  <si>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</si>
  <si>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</si>
  <si>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</si>
  <si>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</si>
  <si>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</si>
  <si>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</si>
  <si>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</si>
  <si>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</si>
  <si>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</si>
  <si>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</si>
  <si>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</si>
  <si>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</si>
  <si>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</si>
  <si>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</si>
  <si>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</si>
  <si>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</si>
  <si>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</si>
  <si>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</si>
  <si>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</si>
  <si>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</si>
  <si>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</si>
  <si>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</si>
  <si>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</si>
  <si>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</si>
  <si>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</si>
  <si>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</si>
  <si>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</si>
  <si>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</si>
  <si>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</si>
  <si>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</si>
  <si>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</si>
  <si>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</si>
  <si>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</si>
  <si>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</si>
  <si>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</si>
  <si>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</si>
  <si>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</si>
  <si>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</si>
  <si>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</si>
  <si>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</si>
  <si>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</si>
  <si>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</si>
  <si>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</si>
  <si>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</si>
  <si>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</si>
  <si>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</si>
  <si>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</si>
  <si>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</si>
  <si>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</si>
  <si>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</si>
  <si>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</si>
  <si>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</si>
  <si>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</si>
  <si>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</si>
  <si>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</si>
  <si>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</si>
  <si>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</si>
  <si>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</si>
  <si>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</si>
  <si>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</si>
  <si>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</si>
  <si>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</si>
  <si>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</si>
  <si>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</si>
  <si>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</si>
  <si>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</si>
  <si>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</si>
  <si>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</si>
  <si>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</si>
  <si>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</si>
  <si>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</si>
  <si>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</si>
  <si>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</si>
  <si>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</si>
  <si>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</si>
  <si>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</si>
  <si>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</si>
  <si>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</si>
  <si>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</si>
  <si>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</si>
  <si>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</si>
  <si>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</si>
  <si>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</si>
  <si>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</si>
  <si>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</si>
  <si>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</si>
  <si>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</si>
  <si>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</si>
  <si>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</si>
  <si>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</si>
  <si>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</si>
  <si>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</si>
  <si>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</si>
  <si>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</si>
  <si>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</si>
  <si>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</si>
  <si>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</si>
  <si>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</si>
  <si>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</si>
  <si>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</si>
  <si>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</si>
  <si>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</si>
  <si>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</si>
  <si>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</si>
  <si>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</si>
  <si>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</si>
  <si>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</si>
  <si>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</si>
  <si>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</si>
  <si>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</si>
  <si>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</si>
  <si>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</si>
  <si>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</si>
  <si>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</si>
  <si>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</si>
  <si>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</si>
  <si>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</si>
  <si>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</si>
  <si>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</si>
  <si>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</si>
  <si>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</si>
  <si>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</si>
  <si>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</si>
  <si>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</si>
  <si>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</si>
  <si>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</si>
  <si>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</si>
  <si>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</si>
  <si>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</si>
  <si>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</si>
  <si>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</si>
  <si>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</si>
  <si>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</si>
  <si>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</si>
  <si>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</si>
  <si>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</si>
  <si>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</si>
  <si>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</si>
  <si>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</si>
  <si>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</si>
  <si>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</si>
  <si>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</si>
  <si>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</si>
  <si>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</si>
  <si>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</si>
  <si>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</si>
  <si>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</si>
  <si>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</si>
  <si>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</si>
  <si>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</si>
  <si>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</si>
  <si>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</si>
  <si>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</si>
  <si>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</si>
  <si>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</si>
  <si>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</si>
  <si>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</si>
  <si>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</si>
  <si>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</si>
  <si>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</si>
  <si>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</si>
  <si>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</si>
  <si>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</si>
  <si>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</si>
  <si>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</si>
  <si>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</si>
  <si>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</si>
  <si>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</si>
  <si>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</si>
  <si>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</si>
  <si>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</si>
  <si>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</si>
  <si>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</si>
  <si>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</si>
  <si>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</si>
  <si>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</si>
  <si>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</si>
  <si>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</si>
  <si>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</si>
  <si>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</si>
  <si>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</si>
  <si>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</si>
  <si>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</si>
  <si>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</si>
  <si>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</si>
  <si>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</si>
  <si>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</si>
  <si>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</si>
  <si>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</si>
  <si>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</si>
  <si>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</si>
  <si>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</si>
  <si>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</si>
  <si>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</si>
  <si>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</si>
  <si>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</si>
  <si>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</si>
  <si>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</si>
  <si>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</si>
  <si>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</si>
  <si>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</si>
  <si>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</si>
  <si>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</si>
  <si>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</si>
  <si>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</si>
  <si>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</si>
  <si>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</si>
  <si>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</si>
  <si>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</si>
  <si>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</si>
  <si>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</si>
  <si>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</si>
  <si>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</si>
  <si>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</si>
  <si>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</si>
  <si>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</si>
  <si>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</si>
  <si>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</si>
  <si>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</si>
  <si>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</si>
  <si>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</si>
  <si>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</si>
  <si>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</si>
  <si>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</si>
  <si>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</si>
  <si>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</si>
  <si>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</si>
  <si>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</si>
  <si>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</si>
  <si>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</si>
  <si>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</si>
  <si>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</si>
  <si>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</si>
  <si>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</si>
  <si>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</si>
  <si>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</si>
  <si>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</si>
  <si>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</si>
  <si>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</si>
  <si>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</si>
  <si>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</si>
  <si>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</si>
  <si>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</si>
  <si>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</si>
  <si>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</si>
  <si>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</si>
  <si>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</si>
  <si>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</si>
  <si>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</si>
  <si>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</si>
  <si>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</si>
  <si>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</si>
  <si>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</si>
  <si>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</si>
  <si>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</si>
  <si>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</si>
  <si>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</si>
  <si>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</si>
  <si>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</si>
  <si>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</si>
  <si>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</si>
  <si>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</si>
  <si>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</si>
  <si>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</si>
  <si>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</si>
  <si>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</si>
  <si>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</si>
  <si>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</si>
  <si>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</si>
  <si>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</si>
  <si>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</si>
  <si>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</si>
  <si>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</si>
  <si>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</si>
  <si>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</si>
  <si>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</si>
  <si>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</si>
  <si>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</si>
  <si>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</si>
  <si>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</si>
  <si>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</si>
  <si>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</si>
  <si>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</si>
  <si>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</si>
  <si>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</si>
  <si>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</si>
  <si>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</si>
  <si>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</si>
  <si>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</si>
  <si>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</si>
  <si>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</si>
  <si>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</si>
  <si>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</si>
  <si>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</si>
  <si>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</si>
  <si>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</si>
  <si>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</si>
  <si>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</si>
  <si>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</si>
  <si>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</si>
  <si>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</si>
  <si>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</si>
  <si>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</si>
  <si>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</si>
  <si>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</si>
  <si>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</si>
  <si>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</si>
  <si>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</si>
  <si>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</si>
  <si>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</si>
  <si>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</si>
  <si>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</si>
  <si>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</si>
  <si>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</si>
  <si>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</si>
  <si>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</si>
  <si>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</si>
  <si>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</si>
  <si>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</si>
  <si>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</si>
  <si>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</si>
  <si>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</si>
  <si>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</si>
  <si>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</si>
  <si>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</si>
  <si>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</si>
  <si>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</si>
  <si>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</si>
  <si>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</si>
  <si>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</si>
  <si>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</si>
  <si>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</si>
  <si>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</si>
  <si>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</si>
  <si>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</si>
  <si>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</si>
  <si>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</si>
  <si>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</si>
  <si>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</si>
  <si>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</si>
  <si>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</si>
  <si>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</si>
  <si>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</si>
  <si>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</si>
  <si>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</si>
  <si>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</si>
  <si>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</si>
  <si>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</si>
  <si>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</si>
  <si>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</si>
  <si>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</si>
  <si>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</si>
  <si>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</si>
  <si>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</si>
  <si>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</si>
  <si>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</si>
  <si>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</si>
  <si>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</si>
  <si>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</si>
  <si>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</si>
  <si>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</si>
  <si>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</si>
  <si>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</si>
  <si>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</si>
  <si>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</si>
  <si>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</si>
  <si>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</si>
  <si>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</si>
  <si>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</si>
  <si>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</si>
  <si>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</si>
  <si>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</si>
  <si>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</si>
  <si>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</si>
  <si>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</si>
  <si>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</si>
  <si>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</si>
  <si>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</si>
  <si>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</si>
  <si>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</si>
  <si>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</si>
  <si>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</si>
  <si>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</si>
  <si>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</si>
  <si>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</si>
  <si>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</si>
  <si>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</si>
  <si>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</si>
  <si>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</si>
  <si>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</si>
  <si>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</si>
  <si>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</si>
  <si>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</si>
  <si>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</si>
  <si>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</si>
  <si>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</si>
  <si>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</si>
  <si>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</si>
  <si>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</si>
  <si>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</si>
  <si>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</si>
  <si>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</si>
  <si>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</si>
  <si>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</si>
  <si>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</si>
  <si>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</si>
  <si>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</si>
  <si>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</si>
  <si>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</si>
  <si>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</si>
  <si>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</si>
  <si>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</si>
  <si>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</si>
  <si>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</si>
  <si>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</si>
  <si>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</si>
  <si>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</si>
  <si>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</si>
  <si>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</si>
  <si>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</si>
  <si>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</si>
  <si>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</si>
  <si>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</si>
  <si>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</si>
  <si>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</si>
  <si>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</si>
  <si>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</si>
  <si>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</si>
  <si>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</si>
  <si>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</si>
  <si>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</si>
  <si>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</si>
  <si>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</si>
  <si>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</si>
  <si>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</si>
  <si>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</si>
  <si>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</si>
  <si>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</si>
  <si>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</si>
  <si>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</si>
  <si>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</si>
  <si>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</si>
  <si>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</si>
  <si>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</si>
  <si>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</si>
  <si>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</si>
  <si>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</si>
  <si>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</si>
  <si>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</si>
  <si>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</si>
  <si>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</si>
  <si>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</si>
  <si>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</si>
  <si>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</si>
  <si>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</si>
  <si>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</si>
  <si>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</si>
  <si>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</si>
  <si>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</si>
  <si>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</si>
  <si>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</si>
  <si>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</si>
  <si>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</si>
  <si>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</si>
  <si>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</si>
  <si>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</si>
  <si>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</si>
  <si>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</si>
  <si>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</si>
  <si>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</si>
  <si>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</si>
  <si>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</si>
  <si>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</si>
  <si>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</si>
  <si>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</si>
  <si>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</si>
  <si>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</si>
  <si>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</si>
  <si>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</si>
  <si>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</si>
  <si>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</si>
  <si>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</si>
  <si>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</si>
  <si>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</si>
  <si>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</si>
  <si>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</si>
  <si>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</si>
  <si>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</si>
  <si>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</si>
  <si>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</si>
  <si>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</si>
  <si>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</si>
  <si>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</si>
  <si>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</si>
  <si>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</si>
  <si>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</si>
  <si>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</si>
  <si>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</si>
  <si>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</si>
  <si>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</si>
  <si>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</si>
  <si>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</si>
  <si>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</si>
  <si>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</si>
  <si>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</si>
  <si>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</si>
  <si>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</si>
  <si>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</si>
  <si>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</si>
  <si>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</si>
  <si>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</si>
  <si>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</si>
  <si>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</si>
  <si>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</si>
  <si>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</si>
  <si>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</si>
  <si>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</si>
  <si>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</si>
  <si>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</si>
  <si>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</si>
  <si>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</si>
  <si>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</si>
  <si>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</si>
  <si>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</si>
  <si>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</si>
  <si>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</si>
  <si>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</si>
  <si>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</si>
  <si>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</si>
  <si>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</si>
  <si>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</si>
  <si>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</si>
  <si>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</si>
  <si>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</si>
  <si>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</si>
  <si>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</si>
  <si>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</si>
  <si>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</si>
  <si>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</si>
  <si>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</si>
  <si>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</si>
  <si>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</si>
  <si>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</si>
  <si>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</si>
  <si>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</si>
  <si>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</si>
  <si>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</si>
  <si>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</si>
  <si>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</si>
  <si>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</si>
  <si>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</si>
  <si>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</si>
  <si>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</si>
  <si>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</si>
  <si>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</si>
  <si>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</si>
  <si>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</si>
  <si>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</si>
  <si>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</si>
  <si>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</si>
  <si>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</si>
  <si>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</si>
  <si>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</si>
  <si>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</si>
  <si>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</si>
  <si>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</si>
  <si>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</si>
  <si>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</si>
  <si>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</si>
  <si>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</si>
  <si>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</si>
  <si>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</si>
  <si>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</si>
  <si>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</si>
  <si>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</si>
  <si>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</si>
  <si>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</si>
  <si>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</si>
  <si>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</si>
  <si>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</si>
  <si>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</si>
  <si>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</si>
  <si>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</si>
  <si>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</si>
  <si>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</si>
  <si>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</si>
  <si>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</si>
  <si>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</si>
  <si>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</si>
  <si>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</si>
  <si>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</si>
  <si>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</si>
  <si>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</si>
  <si>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</si>
  <si>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</si>
  <si>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</si>
  <si>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</si>
  <si>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</si>
  <si>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</si>
  <si>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</si>
  <si>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</si>
  <si>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</si>
  <si>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</si>
  <si>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</si>
  <si>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</si>
  <si>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</si>
  <si>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</si>
  <si>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</si>
  <si>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</si>
  <si>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</si>
  <si>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</si>
  <si>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</si>
  <si>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</si>
  <si>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</si>
  <si>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</si>
  <si>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</si>
  <si>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</si>
  <si>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</si>
  <si>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</si>
  <si>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</si>
  <si>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</si>
  <si>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</si>
  <si>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</si>
  <si>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</si>
  <si>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</si>
  <si>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</si>
  <si>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</si>
  <si>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</si>
  <si>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</si>
  <si>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</si>
  <si>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</si>
  <si>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</si>
  <si>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</si>
  <si>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</si>
  <si>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</si>
  <si>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</si>
  <si>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</si>
  <si>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</si>
  <si>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</si>
  <si>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</si>
  <si>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</si>
  <si>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</si>
  <si>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</si>
  <si>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</si>
  <si>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</si>
  <si>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</si>
  <si>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</si>
  <si>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</si>
  <si>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</si>
  <si>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</si>
  <si>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</si>
  <si>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</si>
  <si>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</si>
  <si>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</si>
  <si>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</si>
  <si>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</si>
  <si>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</si>
  <si>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</si>
  <si>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</si>
  <si>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</si>
  <si>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</si>
  <si>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</si>
  <si>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</si>
  <si>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</si>
  <si>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</si>
  <si>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</si>
  <si>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</si>
  <si>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</si>
  <si>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</si>
  <si>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</si>
  <si>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</si>
  <si>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</si>
  <si>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</si>
  <si>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</si>
  <si>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</si>
  <si>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</si>
  <si>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</si>
  <si>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</si>
  <si>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</si>
  <si>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</si>
  <si>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</si>
  <si>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</si>
  <si>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</si>
  <si>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</si>
  <si>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</si>
  <si>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</si>
  <si>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</si>
  <si>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</si>
  <si>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</si>
  <si>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</si>
  <si>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</si>
  <si>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</si>
  <si>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</si>
  <si>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</si>
  <si>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</si>
  <si>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</si>
  <si>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</si>
  <si>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</si>
  <si>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</si>
  <si>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</si>
  <si>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</si>
  <si>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</si>
  <si>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</si>
  <si>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</si>
  <si>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</si>
  <si>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</si>
  <si>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</si>
  <si>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</si>
  <si>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</si>
  <si>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</si>
  <si>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</si>
  <si>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</si>
  <si>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</si>
  <si>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</si>
  <si>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</si>
  <si>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</si>
  <si>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</si>
  <si>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</si>
  <si>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</si>
  <si>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</si>
  <si>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</si>
  <si>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</si>
  <si>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</si>
  <si>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</si>
  <si>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</si>
  <si>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</si>
  <si>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</si>
  <si>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</si>
  <si>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</si>
  <si>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</si>
  <si>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</si>
  <si>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</si>
  <si>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</si>
  <si>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</si>
  <si>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</si>
  <si>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</si>
  <si>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</si>
  <si>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</si>
  <si>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</si>
  <si>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</si>
  <si>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</si>
  <si>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</si>
  <si>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</si>
  <si>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</si>
  <si>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</si>
  <si>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</si>
  <si>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</si>
  <si>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</si>
  <si>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</si>
  <si>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</si>
  <si>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</si>
  <si>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</si>
  <si>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</si>
  <si>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</si>
  <si>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</si>
  <si>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</si>
  <si>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</si>
  <si>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</si>
  <si>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</si>
  <si>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</si>
  <si>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</si>
  <si>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</si>
  <si>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</si>
  <si>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</si>
  <si>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</si>
  <si>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</si>
  <si>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</si>
  <si>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</si>
  <si>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</si>
  <si>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</si>
  <si>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</si>
  <si>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</si>
  <si>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</si>
  <si>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</si>
  <si>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</si>
  <si>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</si>
  <si>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</si>
  <si>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</si>
  <si>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</si>
  <si>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</si>
  <si>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</si>
  <si>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</si>
  <si>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</si>
  <si>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</si>
  <si>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</si>
  <si>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</si>
  <si>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</si>
  <si>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</si>
  <si>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</si>
  <si>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</si>
  <si>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</si>
  <si>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</si>
  <si>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</si>
  <si>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</si>
  <si>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</si>
  <si>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</si>
  <si>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</si>
  <si>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</si>
  <si>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</si>
  <si>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</si>
  <si>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</si>
  <si>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</si>
  <si>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</si>
  <si>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</si>
  <si>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</si>
  <si>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</si>
  <si>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</si>
  <si>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</si>
  <si>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</si>
  <si>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</si>
  <si>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</si>
  <si>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</si>
  <si>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</si>
  <si>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</si>
  <si>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</si>
  <si>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</si>
  <si>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</si>
  <si>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</si>
  <si>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</si>
  <si>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</si>
  <si>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</si>
  <si>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</si>
  <si>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</si>
  <si>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</si>
  <si>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</si>
  <si>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</si>
  <si>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</si>
  <si>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</si>
  <si>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</si>
  <si>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</si>
  <si>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</si>
  <si>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</si>
  <si>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</si>
  <si>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</si>
  <si>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</si>
  <si>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</si>
  <si>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</si>
  <si>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</si>
  <si>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</si>
  <si>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</si>
  <si>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</si>
  <si>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</si>
  <si>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</si>
  <si>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</si>
  <si>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</si>
  <si>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</si>
  <si>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</si>
  <si>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</si>
  <si>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</si>
  <si>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</si>
  <si>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</si>
  <si>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</si>
  <si>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</si>
  <si>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</si>
  <si>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</si>
  <si>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</si>
  <si>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</si>
  <si>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</si>
  <si>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</si>
  <si>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</si>
  <si>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</si>
  <si>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</si>
  <si>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</si>
  <si>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</si>
  <si>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</si>
  <si>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</si>
  <si>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</si>
  <si>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</si>
  <si>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</si>
  <si>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</si>
  <si>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</si>
  <si>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</si>
  <si>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</si>
  <si>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</si>
  <si>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</si>
  <si>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</si>
  <si>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</si>
  <si>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</si>
  <si>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</si>
  <si>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</si>
  <si>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</si>
  <si>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</si>
  <si>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</si>
  <si>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</si>
  <si>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</si>
  <si>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</si>
  <si>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</si>
  <si>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</si>
  <si>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</si>
  <si>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</si>
  <si>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</si>
  <si>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</si>
  <si>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</si>
  <si>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</si>
  <si>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</si>
  <si>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</si>
  <si>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</si>
  <si>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</si>
  <si>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</si>
  <si>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</si>
  <si>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</si>
  <si>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</si>
  <si>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</si>
  <si>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</si>
  <si>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</si>
  <si>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</si>
  <si>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</si>
  <si>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</si>
  <si>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</si>
  <si>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</si>
  <si>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</si>
  <si>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</si>
  <si>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</si>
  <si>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</si>
  <si>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</si>
  <si>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</si>
  <si>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</si>
  <si>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</si>
  <si>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</si>
  <si>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</si>
  <si>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</si>
  <si>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</si>
  <si>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</si>
  <si>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</si>
  <si>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</si>
  <si>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</si>
  <si>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</si>
  <si>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</si>
  <si>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</si>
  <si>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</si>
  <si>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</si>
  <si>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</si>
  <si>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</si>
  <si>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</si>
  <si>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</si>
  <si>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</si>
  <si>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</si>
  <si>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</si>
  <si>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</si>
  <si>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</si>
  <si>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</si>
  <si>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</si>
  <si>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</si>
  <si>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</si>
  <si>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</si>
  <si>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</si>
  <si>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</si>
  <si>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</si>
  <si>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</si>
  <si>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</si>
  <si>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</si>
  <si>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</si>
  <si>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</si>
  <si>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</si>
  <si>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</si>
  <si>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</si>
  <si>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</si>
  <si>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</si>
  <si>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</si>
  <si>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</si>
  <si>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</si>
  <si>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</si>
  <si>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</si>
  <si>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</si>
  <si>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</si>
  <si>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</si>
  <si>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</si>
  <si>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</si>
  <si>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</si>
  <si>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</si>
  <si>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</si>
  <si>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</si>
  <si>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</si>
  <si>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</si>
  <si>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</si>
  <si>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</si>
  <si>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</si>
  <si>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</si>
  <si>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</si>
  <si>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</si>
  <si>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</si>
  <si>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</si>
  <si>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</si>
  <si>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</si>
  <si>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</si>
  <si>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</si>
  <si>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</si>
  <si>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</si>
  <si>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</si>
  <si>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</si>
  <si>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</si>
  <si>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</si>
  <si>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</si>
  <si>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</si>
  <si>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</si>
  <si>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</si>
  <si>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</si>
  <si>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</si>
  <si>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</si>
  <si>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</si>
  <si>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</si>
  <si>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</si>
  <si>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</si>
  <si>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</si>
  <si>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</si>
  <si>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</si>
  <si>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</si>
  <si>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</si>
  <si>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</si>
  <si>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</si>
  <si>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</si>
  <si>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</si>
  <si>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</si>
  <si>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</si>
  <si>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</si>
  <si>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</si>
  <si>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</si>
  <si>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</si>
  <si>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</si>
  <si>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</si>
  <si>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</si>
  <si>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</si>
  <si>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</si>
  <si>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</si>
  <si>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</si>
  <si>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</si>
  <si>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</si>
  <si>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</si>
  <si>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</si>
  <si>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</si>
  <si>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</si>
  <si>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</si>
  <si>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</si>
  <si>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</si>
  <si>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</si>
  <si>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</si>
  <si>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</si>
  <si>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</si>
  <si>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</si>
  <si>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</si>
  <si>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</si>
  <si>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</si>
  <si>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</si>
  <si>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</si>
  <si>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</si>
  <si>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</si>
  <si>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</si>
  <si>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</si>
  <si>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</si>
  <si>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</si>
  <si>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</si>
  <si>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</si>
  <si>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</si>
  <si>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</si>
  <si>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</si>
  <si>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</si>
  <si>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</si>
  <si>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</si>
  <si>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</si>
  <si>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</si>
  <si>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</si>
  <si>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</si>
  <si>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</si>
  <si>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</si>
  <si>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</si>
  <si>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</si>
  <si>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</si>
  <si>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</si>
  <si>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</si>
  <si>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</si>
  <si>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</si>
  <si>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</si>
  <si>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</si>
  <si>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</si>
  <si>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</si>
  <si>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</si>
  <si>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</si>
  <si>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</si>
  <si>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</si>
  <si>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</si>
  <si>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</si>
  <si>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</si>
  <si>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</si>
  <si>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</si>
  <si>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</si>
  <si>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</si>
  <si>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</si>
  <si>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</si>
  <si>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</si>
  <si>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</si>
  <si>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</si>
  <si>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</si>
  <si>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</si>
  <si>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</si>
  <si>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</si>
  <si>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</si>
  <si>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</si>
  <si>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</si>
  <si>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</si>
  <si>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</si>
  <si>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</si>
  <si>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</si>
  <si>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</si>
  <si>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</si>
  <si>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</si>
  <si>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</si>
  <si>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</si>
  <si>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</si>
  <si>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</si>
  <si>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</si>
  <si>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</si>
  <si>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</si>
  <si>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</si>
  <si>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</si>
  <si>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</si>
  <si>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</si>
  <si>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</si>
  <si>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</si>
  <si>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</si>
  <si>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</si>
  <si>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</si>
  <si>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</si>
  <si>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</si>
  <si>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</si>
  <si>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</si>
  <si>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</si>
  <si>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</si>
  <si>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</si>
  <si>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</si>
  <si>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</si>
  <si>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</si>
  <si>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</si>
  <si>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</si>
  <si>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</si>
  <si>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</si>
  <si>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</si>
  <si>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</si>
  <si>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</si>
  <si>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</si>
  <si>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</si>
  <si>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</si>
  <si>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</si>
  <si>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</si>
  <si>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</si>
  <si>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</si>
  <si>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</si>
  <si>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</si>
  <si>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</si>
  <si>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</si>
  <si>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</si>
  <si>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</si>
  <si>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</si>
  <si>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</si>
  <si>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</si>
  <si>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</si>
  <si>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</si>
  <si>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</si>
  <si>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</si>
  <si>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</si>
  <si>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</si>
  <si>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</si>
  <si>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</si>
  <si>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</si>
  <si>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</si>
  <si>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</si>
  <si>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</si>
  <si>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</si>
  <si>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</si>
  <si>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</si>
  <si>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</si>
  <si>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</si>
  <si>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</si>
  <si>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</si>
  <si>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</si>
  <si>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</si>
  <si>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</si>
  <si>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</si>
  <si>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</si>
  <si>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</si>
  <si>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</si>
  <si>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</si>
  <si>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</si>
  <si>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</si>
  <si>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</si>
  <si>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</si>
  <si>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</si>
  <si>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</si>
  <si>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</si>
  <si>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</si>
  <si>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</si>
  <si>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</si>
  <si>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</si>
  <si>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</si>
  <si>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</si>
  <si>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</si>
  <si>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</si>
  <si>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</si>
  <si>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</si>
  <si>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</si>
  <si>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</si>
  <si>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</si>
  <si>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</si>
  <si>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</si>
  <si>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</si>
  <si>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</si>
  <si>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</si>
  <si>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</si>
  <si>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</si>
  <si>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</si>
  <si>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</si>
  <si>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</si>
  <si>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</si>
  <si>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</si>
  <si>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</si>
  <si>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</si>
  <si>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</si>
  <si>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</si>
  <si>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</si>
  <si>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</si>
  <si>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</si>
  <si>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</si>
  <si>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</si>
  <si>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</si>
  <si>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</si>
  <si>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</si>
  <si>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</si>
  <si>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</si>
  <si>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</si>
  <si>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</si>
  <si>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</si>
  <si>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</si>
  <si>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</si>
  <si>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</si>
  <si>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</si>
  <si>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</si>
  <si>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</si>
  <si>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</si>
  <si>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</si>
  <si>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</si>
  <si>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</si>
  <si>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</si>
  <si>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</si>
  <si>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</si>
  <si>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</si>
  <si>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</si>
  <si>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</si>
  <si>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</si>
  <si>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</si>
  <si>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</si>
  <si>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</si>
  <si>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</si>
  <si>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</si>
  <si>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</si>
  <si>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</si>
  <si>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</si>
  <si>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</si>
  <si>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</si>
  <si>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</si>
  <si>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</si>
  <si>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</si>
  <si>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</si>
  <si>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</si>
  <si>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</si>
  <si>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</si>
  <si>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</si>
  <si>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</si>
  <si>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</si>
  <si>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</si>
  <si>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</si>
  <si>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</si>
  <si>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</si>
  <si>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</si>
  <si>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</si>
  <si>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</si>
  <si>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</si>
  <si>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</si>
  <si>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</si>
  <si>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</si>
  <si>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</si>
  <si>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</si>
  <si>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</si>
  <si>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</si>
  <si>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</si>
  <si>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</si>
  <si>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</si>
  <si>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</si>
  <si>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</si>
  <si>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</si>
  <si>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</si>
  <si>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</si>
  <si>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</si>
  <si>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</si>
  <si>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</si>
  <si>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</si>
  <si>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</si>
  <si>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</si>
  <si>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</si>
  <si>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</si>
  <si>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</si>
  <si>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</si>
  <si>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</si>
  <si>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</si>
  <si>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</si>
  <si>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</si>
  <si>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</si>
  <si>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</si>
  <si>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</si>
  <si>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</si>
  <si>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</si>
  <si>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</si>
  <si>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</si>
  <si>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</si>
  <si>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</si>
  <si>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</si>
  <si>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</si>
  <si>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</si>
  <si>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</si>
  <si>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</si>
  <si>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</si>
  <si>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</si>
  <si>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</si>
  <si>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</si>
  <si>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</si>
  <si>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</si>
  <si>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</si>
  <si>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</si>
  <si>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</si>
  <si>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</si>
  <si>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</si>
  <si>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</si>
  <si>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</si>
  <si>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</si>
  <si>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</si>
  <si>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</si>
  <si>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</si>
  <si>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</si>
  <si>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</si>
  <si>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</si>
  <si>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</si>
  <si>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</si>
  <si>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</si>
  <si>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</si>
  <si>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</si>
  <si>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</si>
  <si>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</si>
  <si>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</si>
  <si>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</si>
  <si>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</si>
  <si>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</si>
  <si>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</si>
  <si>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</si>
  <si>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</si>
  <si>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</si>
  <si>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</si>
  <si>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</si>
  <si>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</si>
  <si>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</si>
  <si>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</si>
  <si>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</si>
  <si>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</si>
  <si>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</si>
  <si>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</si>
  <si>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</si>
  <si>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</si>
  <si>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</si>
  <si>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</si>
  <si>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</si>
  <si>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</si>
  <si>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</si>
  <si>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</si>
  <si>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</si>
  <si>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</si>
  <si>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</si>
  <si>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</si>
  <si>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</si>
  <si>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</si>
  <si>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</si>
  <si>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</si>
  <si>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</si>
  <si>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</si>
  <si>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</si>
  <si>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</si>
  <si>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</si>
  <si>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</si>
  <si>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</si>
  <si>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</si>
  <si>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</si>
  <si>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</si>
  <si>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</si>
  <si>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</si>
  <si>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</si>
  <si>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</si>
  <si>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</si>
  <si>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</si>
  <si>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</si>
  <si>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</si>
  <si>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</si>
  <si>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</si>
  <si>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</si>
  <si>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</si>
  <si>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</si>
  <si>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</si>
  <si>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</si>
  <si>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</si>
  <si>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</si>
  <si>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</si>
  <si>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</si>
  <si>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</si>
  <si>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</si>
  <si>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</si>
  <si>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</si>
  <si>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</si>
  <si>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</si>
  <si>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</si>
  <si>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</si>
  <si>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</si>
  <si>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</si>
  <si>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</si>
  <si>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</si>
  <si>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</si>
  <si>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</si>
  <si>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</si>
  <si>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</si>
  <si>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</si>
  <si>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</si>
  <si>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</si>
  <si>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</si>
  <si>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</si>
  <si>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</si>
  <si>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</si>
  <si>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</si>
  <si>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</si>
  <si>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</si>
  <si>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</si>
  <si>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</si>
  <si>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</si>
  <si>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</si>
  <si>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</si>
  <si>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</si>
  <si>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</si>
  <si>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</si>
  <si>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</si>
  <si>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</si>
  <si>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</si>
  <si>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</si>
  <si>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</si>
  <si>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</si>
  <si>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</si>
  <si>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</si>
  <si>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</si>
  <si>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</si>
  <si>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</si>
  <si>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</si>
  <si>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</si>
  <si>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</si>
  <si>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</si>
  <si>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</si>
  <si>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</si>
  <si>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</si>
  <si>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</si>
  <si>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</si>
  <si>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</si>
  <si>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</si>
  <si>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</si>
  <si>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</si>
  <si>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</si>
  <si>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</si>
  <si>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</si>
  <si>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</si>
  <si>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</si>
  <si>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</si>
  <si>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</si>
  <si>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</si>
  <si>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</si>
  <si>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</si>
  <si>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</si>
  <si>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</si>
  <si>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</si>
  <si>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</si>
  <si>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</si>
  <si>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</si>
  <si>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</si>
  <si>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</si>
  <si>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</si>
  <si>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</si>
  <si>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</si>
  <si>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</si>
  <si>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</si>
  <si>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</si>
  <si>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</si>
  <si>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</si>
  <si>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</si>
  <si>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</si>
  <si>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</si>
  <si>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</si>
  <si>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</si>
  <si>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</si>
  <si>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</si>
  <si>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</si>
  <si>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</si>
  <si>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</si>
  <si>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</si>
  <si>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</si>
  <si>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</si>
  <si>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</si>
  <si>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</si>
  <si>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</si>
  <si>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</si>
  <si>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</si>
  <si>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</si>
  <si>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</si>
  <si>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</si>
  <si>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</si>
  <si>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</si>
  <si>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</si>
  <si>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</si>
  <si>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</si>
  <si>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</si>
  <si>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</si>
  <si>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</si>
  <si>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</si>
  <si>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</si>
  <si>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</si>
  <si>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</si>
  <si>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</si>
  <si>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</si>
  <si>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</si>
  <si>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</si>
  <si>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</si>
  <si>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</si>
  <si>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</si>
  <si>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</si>
  <si>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</si>
  <si>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</si>
  <si>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</si>
  <si>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</si>
  <si>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</si>
  <si>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</si>
  <si>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</si>
  <si>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</si>
  <si>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</si>
  <si>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</si>
  <si>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</si>
  <si>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</si>
  <si>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</si>
  <si>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</si>
  <si>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</si>
  <si>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</si>
  <si>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</si>
  <si>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</si>
  <si>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</si>
  <si>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</si>
  <si>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</si>
  <si>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</si>
  <si>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</si>
  <si>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</si>
  <si>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</si>
  <si>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</si>
  <si>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</si>
  <si>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</si>
  <si>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</si>
  <si>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</si>
  <si>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</si>
  <si>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</si>
  <si>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</si>
  <si>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</si>
  <si>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</si>
  <si>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</si>
  <si>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</si>
  <si>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</si>
  <si>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</si>
  <si>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</si>
  <si>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</si>
  <si>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</si>
  <si>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</si>
  <si>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</si>
  <si>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</si>
  <si>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</si>
  <si>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</si>
  <si>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</si>
  <si>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</si>
  <si>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</si>
  <si>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</si>
  <si>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</si>
  <si>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</si>
  <si>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</si>
  <si>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</si>
  <si>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</si>
  <si>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</si>
  <si>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</si>
  <si>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</si>
  <si>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</si>
  <si>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</si>
  <si>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</si>
  <si>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</si>
  <si>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</si>
  <si>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</si>
  <si>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</si>
  <si>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</si>
  <si>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</si>
  <si>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</si>
  <si>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</si>
  <si>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</si>
  <si>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</si>
  <si>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</si>
  <si>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</si>
  <si>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</si>
  <si>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</si>
  <si>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</si>
  <si>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</si>
  <si>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</si>
  <si>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</si>
  <si>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</si>
  <si>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</si>
  <si>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</si>
  <si>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</si>
  <si>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</si>
  <si>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</si>
  <si>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</si>
  <si>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</si>
  <si>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</si>
  <si>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</si>
  <si>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</si>
  <si>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</si>
  <si>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</si>
  <si>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</si>
  <si>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</si>
  <si>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</si>
  <si>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</si>
  <si>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</si>
  <si>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</si>
  <si>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</si>
  <si>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</si>
  <si>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</si>
  <si>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</si>
  <si>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</si>
  <si>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</si>
  <si>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</si>
  <si>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</si>
  <si>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</si>
  <si>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</si>
  <si>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</si>
  <si>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</si>
  <si>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</si>
  <si>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</si>
  <si>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</si>
  <si>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</si>
  <si>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</si>
  <si>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</si>
  <si>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</si>
  <si>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</si>
  <si>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</si>
  <si>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</si>
  <si>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</si>
  <si>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</si>
  <si>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</si>
  <si>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</si>
  <si>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</si>
  <si>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</si>
  <si>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</si>
  <si>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</si>
  <si>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</si>
  <si>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</si>
  <si>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</si>
  <si>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</si>
  <si>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</si>
  <si>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</si>
  <si>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</si>
  <si>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</si>
  <si>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</si>
  <si>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</si>
  <si>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</si>
  <si>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</si>
  <si>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</si>
  <si>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</si>
  <si>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</si>
  <si>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</si>
  <si>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</si>
  <si>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</si>
  <si>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</si>
  <si>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</si>
  <si>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</si>
  <si>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</si>
  <si>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</si>
  <si>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</si>
  <si>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</si>
  <si>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</si>
  <si>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</si>
  <si>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</si>
  <si>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</si>
  <si>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</si>
  <si>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</si>
  <si>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</si>
  <si>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</si>
  <si>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</si>
  <si>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</si>
  <si>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</si>
  <si>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</si>
  <si>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</si>
  <si>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</si>
  <si>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</si>
  <si>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</si>
  <si>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</si>
  <si>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</si>
  <si>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</si>
  <si>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</si>
  <si>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</si>
  <si>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</si>
  <si>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</si>
  <si>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</si>
  <si>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</si>
  <si>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</si>
  <si>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</si>
  <si>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</si>
  <si>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</si>
  <si>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</si>
  <si>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</si>
  <si>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</si>
  <si>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</si>
  <si>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</si>
  <si>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</si>
  <si>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</si>
  <si>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</si>
  <si>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</si>
  <si>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</si>
  <si>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</si>
  <si>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</si>
  <si>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</si>
  <si>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</si>
  <si>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</si>
  <si>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</si>
  <si>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</si>
  <si>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</si>
  <si>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</si>
  <si>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</si>
  <si>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</si>
  <si>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</si>
  <si>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</si>
  <si>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</si>
  <si>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</si>
  <si>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</si>
  <si>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</si>
  <si>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</si>
  <si>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</si>
  <si>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</si>
  <si>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</si>
  <si>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</si>
  <si>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</si>
  <si>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</si>
  <si>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</si>
  <si>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</si>
  <si>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</si>
  <si>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</si>
  <si>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</si>
  <si>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</si>
  <si>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</si>
  <si>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</si>
  <si>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</si>
  <si>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</si>
  <si>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</si>
  <si>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</si>
  <si>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</si>
  <si>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</si>
  <si>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</si>
  <si>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</si>
  <si>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</si>
  <si>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</si>
  <si>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</si>
  <si>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</si>
  <si>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</si>
  <si>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</si>
  <si>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</si>
  <si>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</si>
  <si>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</si>
  <si>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</si>
  <si>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</si>
  <si>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</si>
  <si>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</si>
  <si>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</si>
  <si>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</si>
  <si>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</si>
  <si>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</si>
  <si>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</si>
  <si>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</si>
  <si>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</si>
  <si>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</si>
  <si>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</si>
  <si>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</si>
  <si>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</si>
  <si>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</si>
  <si>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</si>
  <si>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</si>
  <si>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</si>
  <si>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</si>
  <si>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</si>
  <si>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</si>
  <si>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</si>
  <si>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</si>
  <si>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</si>
  <si>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</si>
  <si>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</si>
  <si>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</si>
  <si>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</si>
  <si>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</si>
  <si>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</si>
  <si>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</si>
  <si>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</si>
  <si>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</si>
  <si>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</si>
  <si>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</si>
  <si>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</si>
  <si>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</si>
  <si>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</si>
  <si>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</si>
  <si>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</si>
  <si>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</si>
  <si>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</si>
  <si>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</si>
  <si>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</si>
  <si>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</si>
  <si>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</si>
  <si>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</si>
  <si>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</si>
  <si>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</si>
  <si>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</si>
  <si>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</si>
  <si>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</si>
  <si>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</si>
  <si>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</si>
  <si>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</si>
  <si>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</si>
  <si>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</si>
  <si>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</si>
  <si>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</si>
  <si>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</si>
  <si>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</si>
  <si>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</si>
  <si>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</si>
  <si>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</si>
  <si>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</si>
  <si>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</si>
  <si>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</si>
  <si>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</si>
  <si>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</si>
  <si>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</si>
  <si>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</si>
  <si>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</si>
  <si>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</si>
  <si>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</si>
  <si>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</si>
  <si>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</si>
  <si>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</si>
  <si>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</si>
  <si>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</si>
  <si>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</si>
  <si>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</si>
  <si>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</si>
  <si>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</si>
  <si>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</si>
  <si>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</si>
  <si>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</si>
  <si>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</si>
  <si>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</si>
  <si>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</si>
  <si>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</si>
  <si>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</si>
  <si>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</si>
  <si>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</si>
  <si>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</si>
  <si>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</si>
  <si>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</si>
  <si>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</si>
  <si>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</si>
  <si>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</si>
  <si>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</si>
  <si>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</si>
  <si>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</si>
  <si>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</si>
  <si>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</si>
  <si>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</si>
  <si>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</si>
  <si>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</si>
  <si>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</si>
  <si>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</si>
  <si>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</si>
  <si>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</si>
  <si>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</si>
  <si>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</si>
  <si>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</si>
  <si>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</si>
  <si>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</si>
  <si>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</si>
  <si>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</si>
  <si>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</si>
  <si>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</si>
  <si>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</si>
  <si>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</si>
  <si>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</si>
  <si>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</si>
  <si>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</si>
  <si>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</si>
  <si>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</si>
  <si>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</si>
  <si>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</si>
  <si>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</si>
  <si>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</si>
  <si>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</si>
  <si>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</si>
  <si>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</si>
  <si>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</si>
  <si>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</si>
  <si>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</si>
  <si>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</si>
  <si>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</si>
  <si>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</si>
  <si>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</si>
  <si>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</si>
  <si>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</si>
  <si>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</si>
  <si>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</si>
  <si>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</si>
  <si>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</si>
  <si>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</si>
  <si>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</si>
  <si>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</si>
  <si>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</si>
  <si>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</si>
  <si>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</si>
  <si>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</si>
  <si>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</si>
  <si>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</si>
  <si>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</si>
  <si>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</si>
  <si>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</si>
  <si>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</si>
  <si>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</si>
  <si>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</si>
  <si>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</si>
  <si>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</si>
  <si>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</si>
  <si>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</si>
  <si>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</si>
  <si>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</si>
  <si>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</si>
  <si>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</si>
  <si>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</si>
  <si>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</si>
  <si>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</si>
  <si>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</si>
  <si>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</si>
  <si>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</si>
  <si>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</si>
  <si>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</si>
  <si>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</si>
  <si>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</si>
  <si>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</si>
  <si>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</si>
  <si>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</si>
  <si>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</si>
  <si>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</si>
  <si>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</si>
  <si>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</si>
  <si>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</si>
  <si>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</si>
  <si>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</si>
  <si>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</si>
  <si>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</si>
  <si>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</si>
  <si>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</si>
  <si>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</si>
  <si>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</si>
  <si>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</si>
  <si>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</si>
  <si>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</si>
  <si>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</si>
  <si>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</si>
  <si>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</si>
  <si>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</si>
  <si>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</si>
  <si>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</si>
  <si>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</si>
  <si>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</si>
  <si>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</si>
  <si>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</si>
  <si>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</si>
  <si>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</si>
  <si>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</si>
  <si>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</si>
  <si>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</si>
  <si>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</si>
  <si>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</si>
  <si>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</si>
  <si>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</si>
  <si>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</si>
  <si>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</si>
  <si>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</si>
  <si>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</si>
  <si>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</si>
  <si>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</si>
  <si>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</si>
  <si>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</si>
  <si>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</si>
  <si>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</si>
  <si>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</si>
  <si>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</si>
  <si>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</si>
  <si>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</si>
  <si>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</si>
  <si>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</si>
  <si>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</si>
  <si>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</si>
  <si>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</si>
  <si>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</si>
  <si>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</si>
  <si>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</si>
  <si>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</si>
  <si>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</si>
  <si>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</si>
  <si>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</si>
  <si>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</si>
  <si>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</si>
  <si>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</si>
  <si>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</si>
  <si>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</si>
  <si>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</si>
  <si>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</si>
  <si>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</si>
  <si>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</si>
  <si>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</si>
  <si>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</si>
  <si>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</si>
  <si>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</si>
  <si>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</si>
  <si>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</si>
  <si>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</si>
  <si>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</si>
  <si>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</si>
  <si>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</si>
  <si>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</si>
  <si>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</si>
  <si>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</si>
  <si>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</si>
  <si>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</si>
  <si>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</si>
  <si>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</si>
  <si>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</si>
  <si>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</si>
  <si>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</si>
  <si>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</si>
  <si>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</si>
  <si>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</si>
  <si>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</si>
  <si>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</si>
  <si>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</si>
  <si>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</si>
  <si>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</si>
  <si>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</si>
  <si>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</si>
  <si>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</si>
  <si>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</si>
  <si>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</si>
  <si>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</si>
  <si>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</si>
  <si>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</si>
  <si>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</si>
  <si>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</si>
  <si>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</si>
  <si>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</si>
  <si>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</si>
  <si>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</si>
  <si>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</si>
  <si>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</si>
  <si>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</si>
  <si>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</si>
  <si>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</si>
  <si>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</si>
  <si>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</si>
  <si>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</si>
  <si>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</si>
  <si>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</si>
  <si>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</si>
  <si>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</si>
  <si>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</si>
  <si>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</si>
  <si>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</si>
  <si>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</si>
  <si>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</si>
  <si>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</si>
  <si>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</si>
  <si>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</si>
  <si>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</si>
  <si>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</si>
  <si>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</si>
  <si>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</si>
  <si>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</si>
  <si>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</si>
  <si>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</si>
  <si>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</si>
  <si>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</si>
  <si>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</si>
  <si>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</si>
  <si>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</si>
  <si>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</si>
  <si>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</si>
  <si>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</si>
  <si>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</si>
  <si>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</si>
  <si>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</si>
  <si>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</si>
  <si>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</si>
  <si>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</si>
  <si>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</si>
  <si>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</si>
  <si>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</si>
  <si>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</si>
  <si>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</si>
  <si>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</si>
  <si>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</si>
  <si>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</si>
  <si>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</si>
  <si>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</si>
  <si>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</si>
  <si>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</si>
  <si>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</si>
  <si>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</si>
  <si>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</si>
  <si>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</si>
  <si>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</si>
  <si>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</si>
  <si>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</si>
  <si>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</si>
  <si>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</si>
  <si>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</si>
  <si>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</si>
  <si>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</si>
  <si>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</si>
  <si>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</si>
  <si>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</si>
  <si>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</si>
  <si>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</si>
  <si>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</si>
  <si>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</si>
  <si>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</si>
  <si>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</si>
  <si>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</si>
  <si>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</si>
  <si>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</si>
  <si>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</si>
  <si>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</si>
  <si>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</si>
  <si>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</si>
  <si>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</si>
  <si>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</si>
  <si>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</si>
  <si>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</si>
  <si>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</si>
  <si>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</si>
  <si>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</si>
  <si>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</si>
  <si>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</si>
  <si>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</si>
  <si>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</si>
  <si>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</si>
  <si>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</si>
  <si>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</si>
  <si>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</si>
  <si>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</si>
  <si>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</si>
  <si>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</si>
  <si>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</si>
  <si>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</si>
  <si>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</si>
  <si>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</si>
  <si>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</si>
  <si>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</si>
  <si>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</si>
  <si>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</si>
  <si>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</si>
  <si>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</si>
  <si>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</si>
  <si>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</si>
  <si>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</si>
  <si>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</si>
  <si>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</si>
  <si>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</si>
  <si>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</si>
  <si>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</si>
  <si>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</si>
  <si>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</si>
  <si>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</si>
  <si>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</si>
  <si>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</si>
  <si>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</si>
  <si>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</si>
  <si>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</si>
  <si>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</si>
  <si>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</si>
  <si>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</si>
  <si>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</si>
  <si>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</si>
  <si>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</si>
  <si>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</si>
  <si>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</si>
  <si>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</si>
  <si>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</si>
  <si>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</si>
  <si>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</si>
  <si>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</si>
  <si>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</si>
  <si>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</si>
  <si>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</si>
  <si>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</si>
  <si>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</si>
  <si>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</si>
  <si>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</si>
  <si>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</si>
  <si>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</si>
  <si>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</si>
  <si>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</si>
  <si>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</si>
  <si>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</si>
  <si>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</si>
  <si>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</si>
  <si>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</si>
  <si>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</si>
  <si>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</si>
  <si>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</si>
  <si>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</si>
  <si>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</si>
  <si>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</si>
  <si>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</si>
  <si>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</si>
  <si>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</si>
  <si>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</si>
  <si>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</si>
  <si>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</si>
  <si>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</si>
  <si>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</si>
  <si>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</si>
  <si>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</si>
  <si>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</si>
  <si>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</si>
  <si>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</si>
  <si>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</si>
  <si>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</si>
  <si>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</si>
  <si>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</si>
  <si>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</si>
  <si>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</si>
  <si>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</si>
  <si>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</si>
  <si>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</si>
  <si>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</si>
  <si>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</si>
  <si>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</si>
  <si>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</si>
  <si>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</si>
  <si>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</si>
  <si>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</si>
  <si>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</si>
  <si>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</si>
  <si>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</si>
  <si>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</si>
  <si>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</si>
  <si>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</si>
  <si>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</si>
  <si>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</si>
  <si>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</si>
  <si>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</si>
  <si>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</si>
  <si>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</si>
  <si>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</si>
  <si>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</si>
  <si>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</si>
  <si>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</si>
  <si>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</si>
  <si>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</si>
  <si>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</si>
  <si>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</si>
  <si>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</si>
  <si>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</si>
  <si>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</si>
  <si>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</si>
  <si>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</si>
  <si>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</si>
  <si>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</si>
  <si>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</si>
  <si>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</si>
  <si>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</si>
  <si>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</si>
  <si>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</si>
  <si>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</si>
  <si>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</si>
  <si>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</si>
  <si>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</si>
  <si>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</si>
  <si>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</si>
  <si>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</si>
  <si>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</si>
  <si>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</si>
  <si>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</si>
  <si>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</si>
  <si>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</si>
  <si>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</si>
  <si>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</si>
  <si>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</si>
  <si>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</si>
  <si>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</si>
  <si>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</si>
  <si>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</si>
  <si>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</si>
  <si>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</si>
  <si>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</si>
  <si>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</si>
  <si>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</si>
  <si>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</si>
  <si>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</si>
  <si>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</si>
  <si>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</si>
  <si>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</si>
  <si>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</si>
  <si>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</si>
  <si>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</si>
  <si>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</si>
  <si>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</si>
  <si>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</si>
  <si>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</si>
  <si>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</si>
  <si>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</si>
  <si>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</si>
  <si>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</si>
  <si>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</si>
  <si>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</si>
  <si>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</si>
  <si>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</si>
  <si>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</si>
  <si>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</si>
  <si>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</si>
  <si>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</si>
  <si>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</si>
  <si>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</si>
  <si>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</si>
  <si>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</si>
  <si>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</si>
  <si>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</si>
  <si>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</si>
  <si>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</si>
  <si>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</si>
  <si>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</si>
  <si>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</si>
  <si>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</si>
  <si>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</si>
  <si>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</si>
  <si>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</si>
  <si>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</si>
  <si>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</si>
  <si>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</si>
  <si>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</si>
  <si>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</si>
  <si>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</si>
  <si>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</si>
  <si>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</si>
  <si>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</si>
  <si>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</si>
  <si>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</si>
  <si>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</si>
  <si>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</si>
  <si>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</si>
  <si>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</si>
  <si>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</si>
  <si>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</si>
  <si>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</si>
  <si>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</si>
  <si>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</si>
  <si>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</si>
  <si>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</si>
  <si>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</si>
  <si>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</si>
  <si>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</si>
  <si>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</si>
  <si>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</si>
  <si>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</si>
  <si>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</si>
  <si>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</si>
  <si>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</si>
  <si>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</si>
  <si>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</si>
  <si>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</si>
  <si>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</si>
  <si>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</si>
  <si>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</si>
  <si>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</si>
  <si>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</si>
  <si>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</si>
  <si>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</si>
  <si>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</si>
  <si>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</si>
  <si>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</si>
  <si>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</si>
  <si>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</si>
  <si>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</si>
  <si>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</si>
  <si>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</si>
  <si>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</si>
  <si>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</si>
  <si>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</si>
  <si>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</si>
  <si>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</si>
  <si>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</si>
  <si>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</si>
  <si>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</si>
  <si>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</si>
  <si>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</si>
  <si>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</si>
  <si>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</si>
  <si>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</si>
  <si>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</si>
  <si>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</si>
  <si>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</si>
  <si>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</si>
  <si>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</si>
  <si>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</si>
  <si>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</si>
  <si>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</si>
  <si>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</si>
  <si>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</si>
  <si>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</si>
  <si>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</si>
  <si>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</si>
  <si>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</si>
  <si>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</si>
  <si>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</si>
  <si>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</si>
  <si>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</si>
  <si>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</si>
  <si>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</si>
  <si>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</si>
  <si>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</si>
  <si>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</si>
  <si>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</si>
  <si>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</si>
  <si>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</si>
  <si>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</si>
  <si>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</si>
  <si>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</si>
  <si>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</si>
  <si>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</si>
  <si>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</si>
  <si>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</si>
  <si>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</si>
  <si>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</si>
  <si>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</si>
  <si>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</si>
  <si>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</si>
  <si>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</si>
  <si>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</si>
  <si>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</si>
  <si>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</si>
  <si>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</si>
  <si>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</si>
  <si>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</si>
  <si>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</si>
  <si>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</si>
  <si>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</si>
  <si>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</si>
  <si>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</si>
  <si>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</si>
  <si>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</si>
  <si>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</si>
  <si>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</si>
  <si>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</si>
  <si>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</si>
  <si>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</si>
  <si>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</si>
  <si>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</si>
  <si>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</si>
  <si>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</si>
  <si>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</si>
  <si>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</si>
  <si>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</si>
  <si>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</si>
  <si>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</si>
  <si>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</si>
  <si>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</si>
  <si>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</si>
  <si>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</si>
  <si>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</si>
  <si>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</si>
  <si>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</si>
  <si>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</si>
  <si>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</si>
  <si>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</si>
  <si>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</si>
  <si>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</si>
  <si>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</si>
  <si>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</si>
  <si>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</si>
  <si>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</si>
  <si>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</si>
  <si>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</si>
  <si>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</si>
  <si>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</si>
  <si>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</si>
  <si>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</si>
  <si>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</si>
  <si>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</si>
  <si>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</si>
  <si>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</si>
  <si>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</si>
  <si>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</si>
  <si>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</si>
  <si>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</si>
  <si>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</si>
  <si>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</si>
  <si>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</si>
  <si>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</si>
  <si>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</si>
  <si>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</si>
  <si>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</si>
  <si>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</si>
  <si>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</si>
  <si>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</si>
  <si>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</si>
  <si>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</si>
  <si>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</si>
  <si>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</si>
  <si>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</si>
  <si>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</si>
  <si>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</si>
  <si>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</si>
  <si>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</si>
  <si>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</si>
  <si>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</si>
  <si>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</si>
  <si>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</si>
  <si>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</si>
  <si>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</si>
  <si>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</si>
  <si>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</si>
  <si>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</si>
  <si>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</si>
  <si>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</si>
  <si>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</si>
  <si>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</si>
  <si>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</si>
  <si>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</si>
  <si>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</si>
  <si>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</si>
  <si>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</si>
  <si>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</si>
  <si>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</si>
  <si>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</si>
  <si>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</si>
  <si>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</si>
  <si>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</si>
  <si>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</si>
  <si>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</si>
  <si>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</si>
  <si>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</si>
  <si>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</si>
  <si>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</si>
  <si>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</si>
  <si>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</si>
  <si>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</si>
  <si>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</si>
  <si>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</si>
  <si>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</si>
  <si>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</si>
  <si>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</si>
  <si>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</si>
  <si>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</si>
  <si>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</si>
  <si>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</si>
  <si>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</si>
  <si>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</si>
  <si>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</si>
  <si>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</si>
  <si>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</si>
  <si>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</si>
  <si>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</si>
  <si>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</si>
  <si>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</si>
  <si>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</si>
  <si>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</si>
  <si>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</si>
  <si>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</si>
  <si>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</si>
  <si>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</si>
  <si>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</si>
  <si>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</si>
  <si>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</si>
  <si>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</si>
  <si>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</si>
  <si>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</si>
  <si>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</si>
  <si>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</si>
  <si>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</si>
  <si>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</si>
  <si>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</si>
  <si>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</si>
  <si>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</si>
  <si>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</si>
  <si>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</si>
  <si>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</si>
  <si>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</si>
  <si>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</si>
  <si>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</si>
  <si>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</si>
  <si>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</si>
  <si>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</si>
  <si>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</si>
  <si>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</si>
  <si>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</si>
  <si>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</si>
  <si>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</si>
  <si>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</si>
  <si>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</si>
  <si>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</si>
  <si>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</si>
  <si>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</si>
  <si>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</si>
  <si>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</si>
  <si>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</si>
  <si>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</si>
  <si>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</si>
  <si>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</si>
  <si>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</si>
  <si>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</si>
  <si>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</si>
  <si>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</si>
  <si>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</si>
  <si>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</si>
  <si>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</si>
  <si>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</si>
  <si>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</si>
  <si>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</si>
  <si>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</si>
  <si>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</si>
  <si>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</si>
  <si>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</si>
  <si>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</si>
  <si>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</si>
  <si>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</si>
  <si>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</si>
  <si>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</si>
  <si>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</si>
  <si>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</si>
  <si>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</si>
  <si>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</si>
  <si>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</si>
  <si>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</si>
  <si>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</si>
  <si>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</si>
  <si>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</si>
  <si>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</si>
  <si>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</si>
  <si>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</si>
  <si>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</si>
  <si>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</si>
  <si>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</si>
  <si>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</si>
  <si>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</si>
  <si>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</si>
  <si>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</si>
  <si>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</si>
  <si>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</si>
  <si>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</si>
  <si>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</si>
  <si>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</si>
  <si>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</si>
  <si>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</si>
  <si>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</si>
  <si>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</si>
  <si>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</si>
  <si>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</si>
  <si>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</si>
  <si>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</si>
  <si>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</si>
  <si>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</si>
  <si>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</si>
  <si>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</si>
  <si>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</si>
  <si>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</si>
  <si>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</si>
  <si>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</si>
  <si>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</si>
  <si>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</si>
  <si>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</si>
  <si>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</si>
  <si>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</si>
  <si>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</si>
  <si>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</si>
  <si>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</si>
  <si>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</si>
  <si>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</si>
  <si>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</si>
  <si>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</si>
  <si>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</si>
  <si>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</si>
  <si>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</si>
  <si>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</si>
  <si>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</si>
  <si>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</si>
  <si>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</si>
  <si>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</si>
  <si>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</si>
  <si>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</si>
  <si>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</si>
  <si>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</si>
  <si>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</si>
  <si>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</si>
  <si>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</si>
  <si>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</si>
  <si>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</si>
  <si>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</si>
  <si>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</si>
  <si>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</si>
  <si>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</si>
  <si>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</si>
  <si>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</si>
  <si>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</si>
  <si>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</si>
  <si>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</si>
  <si>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</si>
  <si>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</si>
  <si>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</si>
  <si>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</si>
  <si>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</si>
  <si>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</si>
  <si>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</si>
  <si>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</si>
  <si>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</si>
  <si>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</si>
  <si>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</si>
  <si>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</si>
  <si>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</si>
  <si>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</si>
  <si>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</si>
  <si>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</si>
  <si>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</si>
  <si>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</si>
  <si>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</si>
  <si>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</si>
  <si>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</si>
  <si>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</si>
  <si>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</si>
  <si>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</si>
  <si>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</si>
  <si>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</si>
  <si>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</si>
  <si>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</si>
  <si>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</si>
  <si>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</si>
  <si>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</si>
  <si>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</si>
  <si>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</si>
  <si>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</si>
  <si>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</si>
  <si>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</si>
  <si>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</si>
  <si>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</si>
  <si>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</si>
  <si>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</si>
  <si>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</si>
  <si>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</si>
  <si>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</si>
  <si>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</si>
  <si>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</si>
  <si>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</si>
  <si>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</si>
  <si>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</si>
  <si>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</si>
  <si>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</si>
  <si>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</si>
  <si>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</si>
  <si>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</si>
  <si>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</si>
  <si>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</si>
  <si>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</si>
  <si>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</si>
  <si>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</si>
  <si>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</si>
  <si>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</si>
  <si>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</si>
  <si>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</si>
  <si>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</si>
  <si>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</si>
  <si>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</si>
  <si>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</si>
  <si>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</si>
  <si>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</si>
  <si>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</si>
  <si>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</si>
  <si>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</si>
  <si>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</si>
  <si>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</si>
  <si>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</si>
  <si>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</si>
  <si>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</si>
  <si>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</si>
  <si>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</si>
  <si>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</si>
  <si>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</si>
  <si>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</si>
  <si>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</si>
  <si>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</si>
  <si>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</si>
  <si>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</si>
  <si>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</si>
  <si>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</si>
  <si>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</si>
  <si>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</si>
  <si>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</si>
  <si>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</si>
  <si>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</si>
  <si>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</si>
  <si>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</si>
  <si>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</si>
  <si>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</si>
  <si>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</si>
  <si>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</si>
  <si>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</si>
  <si>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</si>
  <si>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</si>
  <si>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</si>
  <si>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</si>
  <si>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</si>
  <si>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</si>
  <si>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</si>
  <si>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</si>
  <si>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</si>
  <si>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</si>
  <si>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</si>
  <si>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</si>
  <si>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</si>
  <si>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</si>
  <si>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</si>
  <si>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</si>
  <si>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</si>
  <si>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</si>
  <si>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</si>
  <si>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</si>
  <si>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</si>
  <si>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</si>
  <si>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</si>
  <si>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</si>
  <si>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</si>
  <si>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</si>
  <si>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</si>
  <si>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</si>
  <si>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</si>
  <si>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</si>
  <si>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</si>
  <si>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</si>
  <si>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</si>
  <si>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</si>
  <si>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</si>
  <si>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</si>
  <si>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</si>
  <si>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</si>
  <si>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</si>
  <si>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</si>
  <si>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</si>
  <si>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</si>
  <si>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</si>
  <si>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</si>
  <si>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</si>
  <si>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</si>
  <si>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</si>
  <si>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</si>
  <si>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</si>
  <si>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</si>
  <si>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</si>
  <si>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</si>
  <si>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</si>
  <si>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</si>
  <si>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</si>
  <si>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</si>
  <si>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</si>
  <si>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</si>
  <si>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</si>
  <si>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</si>
  <si>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</si>
  <si>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</si>
  <si>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</si>
  <si>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</si>
  <si>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</si>
  <si>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</si>
  <si>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</si>
  <si>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</si>
  <si>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</si>
  <si>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</si>
  <si>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</si>
  <si>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</si>
  <si>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</si>
  <si>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</si>
  <si>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</si>
  <si>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</si>
  <si>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</si>
  <si>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</si>
  <si>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</si>
  <si>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</si>
  <si>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</si>
  <si>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</si>
  <si>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</si>
  <si>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</si>
  <si>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</si>
  <si>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</si>
  <si>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</si>
  <si>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</si>
  <si>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</si>
  <si>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</si>
  <si>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</si>
  <si>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</si>
  <si>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</si>
  <si>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</si>
  <si>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</si>
  <si>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</si>
  <si>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</si>
  <si>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</si>
  <si>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</si>
  <si>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</si>
  <si>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</si>
  <si>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</si>
  <si>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</si>
  <si>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</si>
  <si>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</si>
  <si>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</si>
  <si>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</si>
  <si>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</si>
  <si>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</si>
  <si>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</si>
  <si>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</si>
  <si>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</si>
  <si>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</si>
  <si>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</si>
  <si>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</si>
  <si>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</si>
  <si>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</si>
  <si>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</si>
  <si>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</si>
  <si>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</si>
  <si>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</si>
  <si>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</si>
  <si>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</si>
  <si>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</si>
  <si>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</si>
  <si>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</si>
  <si>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</si>
  <si>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</si>
  <si>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</si>
  <si>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</si>
  <si>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</si>
  <si>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</si>
  <si>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</si>
  <si>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</si>
  <si>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</si>
  <si>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</si>
  <si>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</si>
  <si>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</si>
  <si>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</si>
  <si>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</si>
  <si>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</si>
  <si>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</si>
  <si>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</si>
  <si>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</si>
  <si>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</si>
  <si>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</si>
  <si>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</si>
  <si>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</si>
  <si>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</si>
  <si>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</si>
  <si>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</si>
  <si>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</si>
  <si>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</si>
  <si>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</si>
  <si>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</si>
  <si>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</si>
  <si>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</si>
  <si>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</si>
  <si>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</si>
  <si>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</si>
  <si>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</si>
  <si>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</si>
  <si>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</si>
  <si>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</si>
  <si>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</si>
  <si>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</si>
  <si>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</si>
  <si>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</si>
  <si>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</si>
  <si>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</si>
  <si>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</si>
  <si>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</si>
  <si>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</si>
  <si>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</si>
  <si>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</si>
  <si>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</si>
  <si>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</si>
  <si>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</si>
  <si>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</si>
  <si>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</si>
  <si>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</si>
  <si>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</si>
  <si>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</si>
  <si>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</si>
  <si>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</si>
  <si>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</si>
  <si>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</si>
  <si>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</si>
  <si>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</si>
  <si>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</si>
  <si>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</si>
  <si>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</si>
  <si>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</si>
  <si>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</si>
  <si>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</si>
  <si>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</si>
  <si>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</si>
  <si>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</si>
  <si>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</si>
  <si>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</si>
  <si>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</si>
  <si>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</si>
  <si>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</si>
  <si>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</si>
  <si>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</si>
  <si>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</si>
  <si>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</si>
  <si>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</si>
  <si>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</si>
  <si>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</si>
  <si>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</si>
  <si>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</si>
  <si>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</si>
  <si>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</si>
  <si>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</si>
  <si>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</si>
  <si>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</si>
  <si>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</si>
  <si>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</si>
  <si>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</si>
  <si>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</si>
  <si>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</si>
  <si>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</si>
  <si>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</si>
  <si>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</si>
  <si>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</si>
  <si>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</si>
  <si>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</si>
  <si>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</si>
  <si>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</si>
  <si>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</si>
  <si>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</si>
  <si>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</si>
  <si>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</si>
  <si>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</si>
  <si>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</si>
  <si>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</si>
  <si>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</si>
  <si>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</si>
  <si>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</si>
  <si>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</si>
  <si>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</si>
  <si>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</si>
  <si>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</si>
  <si>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</si>
  <si>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</si>
  <si>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</si>
  <si>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</si>
  <si>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</si>
  <si>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</si>
  <si>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</si>
  <si>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</si>
  <si>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</si>
  <si>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</si>
  <si>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</si>
  <si>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</si>
  <si>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</si>
  <si>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</si>
  <si>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</si>
  <si>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</si>
  <si>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</si>
  <si>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</si>
  <si>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</si>
  <si>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</si>
  <si>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</si>
  <si>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</si>
  <si>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</si>
  <si>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</si>
  <si>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</si>
  <si>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</si>
  <si>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</si>
  <si>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</si>
  <si>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</si>
  <si>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</si>
  <si>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</si>
  <si>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</si>
  <si>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</si>
  <si>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</si>
  <si>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</si>
  <si>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</si>
  <si>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</si>
  <si>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</si>
  <si>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</si>
  <si>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</si>
  <si>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</si>
  <si>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</si>
  <si>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</si>
  <si>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</si>
  <si>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</si>
  <si>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</si>
  <si>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</si>
  <si>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</si>
  <si>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</si>
  <si>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</si>
  <si>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</si>
  <si>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</si>
  <si>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</si>
  <si>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</si>
  <si>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</si>
  <si>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</si>
  <si>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</si>
  <si>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</si>
  <si>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</si>
  <si>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</si>
  <si>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</si>
  <si>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</si>
  <si>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</si>
  <si>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</si>
  <si>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</si>
  <si>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</si>
  <si>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</si>
  <si>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</si>
  <si>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</si>
  <si>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</si>
  <si>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</si>
  <si>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</si>
  <si>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</si>
  <si>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</si>
  <si>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</si>
  <si>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</si>
  <si>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</si>
  <si>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</si>
  <si>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</si>
  <si>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</si>
  <si>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</si>
  <si>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</si>
  <si>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</si>
  <si>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</si>
  <si>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</si>
  <si>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</si>
  <si>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</si>
  <si>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</si>
  <si>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</si>
  <si>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</si>
  <si>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</si>
  <si>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</si>
  <si>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</si>
  <si>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</si>
  <si>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</si>
  <si>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</si>
  <si>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</si>
  <si>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</si>
  <si>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</si>
  <si>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</si>
  <si>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</si>
  <si>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</si>
  <si>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</si>
  <si>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</si>
  <si>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</si>
  <si>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</si>
  <si>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</si>
  <si>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</si>
  <si>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</si>
  <si>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</si>
  <si>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</si>
  <si>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</si>
  <si>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</si>
  <si>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</si>
  <si>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</si>
  <si>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</si>
  <si>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</si>
  <si>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</si>
  <si>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</si>
  <si>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</si>
  <si>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</si>
  <si>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</si>
  <si>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</si>
  <si>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</si>
  <si>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</si>
  <si>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</si>
  <si>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</si>
  <si>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</si>
  <si>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</si>
  <si>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</si>
  <si>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</si>
  <si>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</si>
  <si>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</si>
  <si>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</si>
  <si>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</si>
  <si>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</si>
  <si>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</si>
  <si>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</si>
  <si>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</si>
  <si>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</si>
  <si>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</si>
  <si>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</si>
  <si>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</si>
  <si>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</si>
  <si>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</si>
  <si>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</si>
  <si>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</si>
  <si>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</si>
  <si>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</si>
  <si>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</si>
  <si>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</si>
  <si>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</si>
  <si>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</si>
  <si>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</si>
  <si>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</si>
  <si>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</si>
  <si>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</si>
  <si>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</si>
  <si>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</si>
  <si>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</si>
  <si>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</si>
  <si>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</si>
  <si>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</si>
  <si>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</si>
  <si>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</si>
  <si>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</si>
  <si>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</si>
  <si>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</si>
  <si>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</si>
  <si>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</si>
  <si>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</si>
  <si>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</si>
  <si>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</si>
  <si>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</si>
  <si>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</si>
  <si>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</si>
  <si>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</si>
  <si>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</si>
  <si>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</si>
  <si>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</si>
  <si>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</si>
  <si>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</si>
  <si>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</si>
  <si>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</si>
  <si>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</si>
  <si>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</si>
  <si>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</si>
  <si>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</si>
  <si>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</si>
  <si>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</si>
  <si>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</si>
  <si>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</si>
  <si>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</si>
  <si>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</si>
  <si>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</si>
  <si>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</si>
  <si>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</si>
  <si>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</si>
  <si>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</si>
  <si>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</si>
  <si>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</si>
  <si>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</si>
  <si>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</si>
  <si>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</si>
  <si>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</si>
  <si>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</si>
  <si>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</si>
  <si>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</si>
  <si>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</si>
  <si>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</si>
  <si>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</si>
  <si>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</si>
  <si>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</si>
  <si>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</si>
  <si>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</si>
  <si>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</si>
  <si>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</si>
  <si>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</si>
  <si>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</si>
  <si>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</si>
  <si>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</si>
  <si>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</si>
  <si>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</si>
  <si>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</si>
  <si>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</si>
  <si>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</si>
  <si>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</si>
  <si>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</si>
  <si>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</si>
  <si>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</si>
  <si>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</si>
  <si>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</si>
  <si>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</si>
  <si>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</si>
  <si>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</si>
  <si>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</si>
  <si>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</si>
  <si>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</si>
  <si>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</si>
  <si>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</si>
  <si>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</si>
  <si>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</si>
  <si>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</si>
  <si>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</si>
  <si>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</si>
  <si>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</si>
  <si>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</si>
  <si>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</si>
  <si>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</si>
  <si>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</si>
  <si>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</si>
  <si>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</si>
  <si>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</si>
  <si>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</si>
  <si>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</si>
  <si>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</si>
  <si>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</si>
  <si>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</si>
  <si>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</si>
  <si>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</si>
  <si>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</si>
  <si>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</si>
  <si>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</si>
  <si>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</si>
  <si>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</si>
  <si>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</si>
  <si>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</si>
  <si>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</si>
  <si>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</si>
  <si>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</si>
  <si>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</si>
  <si>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</si>
  <si>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</si>
  <si>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</si>
  <si>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</si>
  <si>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</si>
  <si>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</si>
  <si>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</si>
  <si>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</si>
  <si>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</si>
  <si>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</si>
  <si>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</si>
  <si>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</si>
  <si>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</si>
  <si>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</si>
  <si>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</si>
  <si>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</si>
  <si>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</si>
  <si>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</si>
  <si>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</si>
  <si>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</si>
  <si>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</si>
  <si>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</si>
  <si>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</si>
  <si>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</si>
  <si>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</si>
  <si>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</si>
  <si>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</si>
  <si>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</si>
  <si>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</si>
  <si>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</si>
  <si>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</si>
  <si>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</si>
  <si>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</si>
  <si>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</si>
  <si>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</si>
  <si>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</si>
  <si>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</si>
  <si>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</si>
  <si>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</si>
  <si>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</si>
  <si>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</si>
  <si>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</si>
  <si>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</si>
  <si>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</si>
  <si>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</si>
  <si>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</si>
  <si>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</si>
  <si>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</si>
  <si>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</si>
  <si>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</si>
  <si>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</si>
  <si>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</si>
  <si>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</si>
  <si>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</si>
  <si>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</si>
  <si>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</si>
  <si>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</si>
  <si>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</si>
  <si>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</si>
  <si>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</si>
  <si>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</si>
  <si>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</si>
  <si>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</si>
  <si>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</si>
  <si>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</si>
  <si>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</si>
  <si>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</si>
  <si>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</si>
  <si>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</si>
  <si>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</si>
  <si>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</si>
  <si>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</si>
  <si>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</si>
  <si>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</si>
  <si>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</si>
  <si>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</si>
  <si>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</si>
  <si>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</si>
  <si>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</si>
  <si>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</si>
  <si>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</si>
  <si>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</si>
  <si>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</si>
  <si>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</si>
  <si>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</si>
  <si>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</si>
  <si>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</si>
  <si>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</si>
  <si>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</si>
  <si>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</si>
  <si>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</si>
  <si>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</si>
  <si>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</si>
  <si>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</si>
  <si>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</si>
  <si>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</si>
  <si>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</si>
  <si>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</si>
  <si>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</si>
  <si>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</si>
  <si>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</si>
  <si>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</si>
  <si>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</si>
  <si>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</si>
  <si>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</si>
  <si>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</si>
  <si>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</si>
  <si>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</si>
  <si>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</si>
  <si>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</si>
  <si>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</si>
  <si>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</si>
  <si>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</si>
  <si>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</si>
  <si>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</si>
  <si>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</si>
  <si>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</si>
  <si>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</si>
  <si>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</si>
  <si>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</si>
  <si>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</si>
  <si>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</si>
  <si>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</si>
  <si>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</si>
  <si>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</si>
  <si>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</si>
  <si>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</si>
  <si>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</si>
  <si>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</si>
  <si>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</si>
  <si>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</si>
  <si>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</si>
  <si>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</si>
  <si>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</si>
  <si>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</si>
  <si>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</si>
  <si>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</si>
  <si>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</si>
  <si>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</si>
  <si>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</si>
  <si>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</si>
  <si>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</si>
  <si>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</si>
  <si>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</si>
  <si>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</si>
  <si>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</si>
  <si>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</si>
  <si>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</si>
  <si>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</si>
  <si>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</si>
  <si>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</si>
  <si>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</si>
  <si>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</si>
  <si>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</si>
  <si>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</si>
  <si>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</si>
  <si>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</si>
  <si>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</si>
  <si>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</si>
  <si>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</si>
  <si>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</si>
  <si>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</si>
  <si>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</si>
  <si>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</si>
  <si>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</si>
  <si>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</si>
  <si>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</si>
  <si>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</si>
  <si>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</si>
  <si>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</si>
  <si>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</si>
  <si>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</si>
  <si>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</si>
  <si>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</si>
  <si>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</si>
  <si>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</si>
  <si>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</si>
  <si>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</si>
  <si>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</si>
  <si>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</si>
  <si>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</si>
  <si>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</si>
  <si>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</si>
  <si>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</si>
  <si>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</si>
  <si>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</si>
  <si>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</si>
  <si>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</si>
  <si>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</si>
  <si>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</si>
  <si>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</si>
  <si>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</si>
  <si>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</si>
  <si>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</si>
  <si>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</si>
  <si>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</si>
  <si>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</si>
  <si>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</si>
  <si>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</si>
  <si>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</si>
  <si>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</si>
  <si>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</si>
  <si>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</si>
  <si>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</si>
  <si>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</si>
  <si>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</si>
  <si>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</si>
  <si>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</si>
  <si>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</si>
  <si>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</si>
  <si>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</si>
  <si>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</si>
  <si>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</si>
  <si>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</si>
  <si>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</si>
  <si>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</si>
  <si>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</si>
  <si>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</si>
  <si>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</si>
  <si>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</si>
  <si>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</si>
  <si>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</si>
  <si>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</si>
  <si>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</si>
  <si>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</si>
  <si>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</si>
  <si>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</si>
  <si>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</si>
  <si>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</si>
  <si>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</si>
  <si>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</si>
  <si>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</si>
  <si>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</si>
  <si>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</si>
  <si>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</si>
  <si>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</si>
  <si>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</si>
  <si>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</si>
  <si>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</si>
  <si>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</si>
  <si>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</si>
  <si>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</si>
  <si>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</si>
  <si>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</si>
  <si>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</si>
  <si>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</si>
  <si>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</si>
  <si>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</si>
  <si>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</si>
  <si>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</si>
  <si>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</si>
  <si>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</si>
  <si>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</si>
  <si>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</si>
  <si>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</si>
  <si>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</si>
  <si>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</si>
  <si>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</si>
  <si>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</si>
  <si>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</si>
  <si>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</si>
  <si>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</si>
  <si>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</si>
  <si>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</si>
  <si>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</si>
  <si>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</si>
  <si>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</si>
  <si>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</si>
  <si>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</si>
  <si>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</si>
  <si>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</si>
  <si>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</si>
  <si>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</si>
  <si>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</si>
  <si>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</si>
  <si>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</si>
  <si>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</si>
  <si>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</si>
  <si>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</si>
  <si>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</si>
  <si>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</si>
  <si>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</si>
  <si>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</si>
  <si>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</si>
  <si>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</si>
  <si>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</si>
  <si>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</si>
  <si>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</si>
  <si>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</si>
  <si>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</si>
  <si>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</si>
  <si>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</si>
  <si>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</si>
  <si>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</si>
  <si>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</si>
  <si>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</si>
  <si>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</si>
  <si>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</si>
  <si>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</si>
  <si>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</si>
  <si>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</si>
  <si>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</si>
  <si>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</si>
  <si>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</si>
  <si>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</si>
  <si>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</si>
  <si>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</si>
  <si>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</si>
  <si>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</si>
  <si>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</si>
  <si>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</si>
  <si>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</si>
  <si>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</si>
  <si>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</si>
  <si>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</si>
  <si>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</si>
  <si>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</si>
  <si>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</si>
  <si>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</si>
  <si>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</si>
  <si>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</si>
  <si>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</si>
  <si>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</si>
  <si>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</si>
  <si>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</si>
  <si>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</si>
  <si>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</si>
  <si>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</si>
  <si>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</si>
  <si>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</si>
  <si>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</si>
  <si>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</si>
  <si>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</si>
  <si>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</si>
  <si>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</si>
  <si>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</si>
  <si>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</si>
  <si>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</si>
  <si>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</si>
  <si>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</si>
  <si>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</si>
  <si>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</si>
  <si>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</si>
  <si>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</si>
  <si>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</si>
  <si>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</si>
  <si>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</si>
  <si>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</si>
  <si>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</si>
  <si>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</si>
  <si>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</si>
  <si>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</si>
  <si>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</si>
  <si>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</si>
  <si>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</si>
  <si>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</si>
  <si>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</si>
  <si>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</si>
  <si>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</si>
  <si>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</si>
  <si>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</si>
  <si>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</si>
  <si>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</si>
  <si>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</si>
  <si>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</si>
  <si>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</si>
  <si>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</si>
  <si>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</si>
  <si>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</si>
  <si>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</si>
  <si>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</si>
  <si>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</si>
  <si>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</si>
  <si>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</si>
  <si>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</si>
  <si>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</si>
  <si>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</si>
  <si>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</si>
  <si>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</si>
  <si>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</si>
  <si>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</si>
  <si>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</si>
  <si>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</si>
  <si>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</si>
  <si>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</si>
  <si>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</si>
  <si>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</si>
  <si>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</si>
  <si>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</si>
  <si>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</si>
  <si>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</si>
  <si>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</si>
  <si>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</si>
  <si>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</si>
  <si>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</si>
  <si>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</si>
  <si>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</si>
  <si>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</si>
  <si>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</si>
  <si>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</si>
  <si>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</si>
  <si>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</si>
  <si>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</si>
  <si>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</si>
  <si>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</si>
  <si>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</si>
  <si>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</si>
  <si>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</si>
  <si>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</si>
  <si>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</si>
  <si>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</si>
  <si>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</si>
  <si>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</si>
  <si>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</si>
  <si>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</si>
  <si>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</si>
  <si>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</si>
  <si>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</si>
  <si>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</si>
  <si>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</si>
  <si>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</si>
  <si>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</si>
  <si>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</si>
  <si>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</si>
  <si>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</si>
  <si>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</si>
  <si>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</si>
  <si>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</si>
  <si>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</si>
  <si>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</si>
  <si>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</si>
  <si>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</si>
  <si>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</si>
  <si>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</si>
  <si>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</si>
  <si>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</si>
  <si>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</si>
  <si>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</si>
  <si>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</si>
  <si>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</si>
  <si>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</si>
  <si>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</si>
  <si>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</si>
  <si>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</si>
  <si>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</si>
  <si>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</si>
  <si>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</si>
  <si>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</si>
  <si>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</si>
  <si>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</si>
  <si>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</si>
  <si>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</si>
  <si>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</si>
  <si>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</si>
  <si>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</si>
  <si>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</si>
  <si>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</si>
  <si>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</si>
  <si>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</si>
  <si>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</si>
  <si>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</si>
  <si>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</si>
  <si>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</si>
  <si>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</si>
  <si>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</si>
  <si>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</si>
  <si>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</si>
  <si>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</si>
  <si>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</si>
  <si>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</si>
  <si>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</si>
  <si>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</si>
  <si>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</si>
  <si>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</si>
  <si>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</si>
  <si>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</si>
  <si>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</si>
  <si>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</si>
  <si>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</si>
  <si>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</si>
  <si>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</si>
  <si>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</si>
  <si>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</si>
  <si>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</si>
  <si>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</si>
  <si>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</si>
  <si>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</si>
  <si>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</si>
  <si>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</si>
  <si>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</si>
  <si>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</si>
  <si>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</si>
  <si>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</si>
  <si>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</si>
  <si>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</si>
  <si>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</si>
  <si>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</si>
  <si>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</si>
  <si>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</si>
  <si>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</si>
  <si>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</si>
  <si>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</si>
  <si>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</si>
  <si>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</si>
  <si>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</si>
  <si>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</si>
  <si>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</si>
  <si>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</si>
  <si>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</si>
  <si>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</si>
  <si>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</si>
  <si>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</si>
  <si>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</si>
  <si>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</si>
  <si>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</si>
  <si>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</si>
  <si>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</si>
  <si>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</si>
  <si>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</si>
  <si>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</si>
  <si>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</si>
  <si>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</si>
  <si>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</si>
  <si>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</si>
  <si>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</si>
  <si>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</si>
  <si>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</si>
  <si>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</si>
  <si>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</si>
  <si>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</si>
  <si>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</si>
  <si>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</si>
  <si>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</si>
  <si>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</si>
  <si>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</si>
  <si>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</si>
  <si>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</si>
  <si>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</si>
  <si>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</si>
  <si>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</si>
  <si>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</si>
  <si>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</si>
  <si>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</si>
  <si>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</si>
  <si>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</si>
  <si>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</si>
  <si>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</si>
  <si>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</si>
  <si>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</si>
  <si>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</si>
  <si>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</si>
  <si>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</si>
  <si>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</si>
  <si>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</si>
  <si>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</si>
  <si>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</si>
  <si>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</si>
  <si>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</si>
  <si>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</si>
  <si>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</si>
  <si>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</si>
  <si>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</si>
  <si>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</si>
  <si>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</si>
  <si>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</si>
  <si>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</si>
  <si>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</si>
  <si>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</si>
  <si>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</si>
  <si>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</si>
  <si>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</si>
  <si>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</si>
  <si>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</si>
  <si>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</si>
  <si>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</si>
  <si>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</si>
  <si>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</si>
  <si>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</si>
  <si>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</si>
  <si>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</si>
  <si>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</si>
  <si>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</si>
  <si>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</si>
  <si>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</si>
  <si>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</si>
  <si>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</si>
  <si>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</si>
  <si>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</si>
  <si>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</si>
  <si>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</si>
  <si>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</si>
  <si>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</si>
  <si>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</si>
  <si>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</si>
  <si>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</si>
  <si>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</si>
  <si>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</si>
  <si>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</si>
  <si>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</si>
  <si>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</si>
  <si>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</si>
  <si>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</si>
  <si>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</si>
  <si>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</si>
  <si>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</si>
  <si>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</si>
  <si>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</si>
  <si>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</si>
  <si>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</si>
  <si>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</si>
  <si>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</si>
  <si>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</si>
  <si>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</si>
  <si>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</si>
  <si>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</si>
  <si>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</si>
  <si>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</si>
  <si>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</si>
  <si>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</si>
  <si>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</si>
  <si>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</si>
  <si>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</si>
  <si>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</si>
  <si>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</si>
  <si>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</si>
  <si>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</si>
  <si>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</si>
  <si>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</si>
  <si>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</si>
  <si>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</si>
  <si>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</si>
  <si>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</si>
  <si>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</si>
  <si>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</si>
  <si>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</si>
  <si>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</si>
  <si>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</si>
  <si>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</si>
  <si>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</si>
  <si>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</si>
  <si>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</si>
  <si>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</si>
  <si>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</si>
  <si>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</si>
  <si>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</si>
  <si>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</si>
  <si>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</si>
  <si>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</si>
  <si>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</si>
  <si>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</si>
  <si>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</si>
  <si>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</si>
  <si>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</si>
  <si>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</si>
  <si>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</si>
  <si>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</si>
  <si>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</si>
  <si>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</si>
  <si>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</si>
  <si>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</si>
  <si>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</si>
  <si>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</si>
  <si>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</si>
  <si>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</si>
  <si>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</si>
  <si>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</si>
  <si>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</si>
  <si>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</si>
  <si>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</si>
  <si>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</si>
  <si>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</si>
  <si>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</si>
  <si>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</si>
  <si>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</si>
  <si>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</si>
  <si>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</si>
  <si>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</si>
  <si>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</si>
  <si>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</si>
  <si>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</si>
  <si>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</si>
  <si>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</si>
  <si>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</si>
  <si>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</si>
  <si>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</si>
  <si>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</si>
  <si>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</si>
  <si>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</si>
  <si>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</si>
  <si>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</si>
  <si>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</si>
  <si>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</si>
  <si>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</si>
  <si>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</si>
  <si>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</si>
  <si>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</si>
  <si>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</si>
  <si>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</si>
  <si>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</si>
  <si>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</si>
  <si>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</si>
  <si>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</si>
  <si>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</si>
  <si>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</si>
  <si>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</si>
  <si>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</si>
  <si>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</si>
  <si>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</si>
  <si>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</si>
  <si>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</si>
  <si>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</si>
  <si>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</si>
  <si>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</si>
  <si>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</si>
  <si>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</si>
  <si>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</si>
  <si>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</si>
  <si>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</si>
  <si>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</si>
  <si>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</si>
  <si>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</si>
  <si>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</si>
  <si>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</si>
  <si>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</si>
  <si>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</si>
  <si>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</si>
  <si>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</si>
  <si>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</si>
  <si>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</si>
  <si>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</si>
  <si>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</si>
  <si>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</si>
  <si>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</si>
  <si>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</si>
  <si>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</si>
  <si>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</si>
  <si>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</si>
  <si>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</si>
  <si>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</si>
  <si>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</si>
  <si>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</si>
  <si>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</si>
  <si>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</si>
  <si>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</si>
  <si>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</si>
  <si>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</si>
  <si>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</si>
  <si>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</si>
  <si>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</si>
  <si>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</si>
  <si>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</si>
  <si>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</si>
  <si>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</si>
  <si>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</si>
  <si>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</si>
  <si>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</si>
  <si>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</si>
  <si>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</si>
  <si>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</si>
  <si>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</si>
  <si>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</si>
  <si>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</si>
  <si>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</si>
  <si>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</si>
  <si>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</si>
  <si>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</si>
  <si>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</si>
  <si>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</si>
  <si>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</si>
  <si>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</si>
  <si>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</si>
  <si>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</si>
  <si>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</si>
  <si>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</si>
  <si>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</si>
  <si>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</si>
  <si>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</si>
  <si>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</si>
  <si>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</si>
  <si>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</si>
  <si>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</si>
  <si>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</si>
  <si>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</si>
  <si>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</si>
  <si>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</si>
  <si>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</si>
  <si>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</si>
  <si>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</si>
  <si>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</si>
  <si>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</si>
  <si>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</si>
  <si>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</si>
  <si>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</si>
  <si>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</si>
  <si>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</si>
  <si>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</si>
  <si>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</si>
  <si>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</si>
  <si>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</si>
  <si>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</si>
  <si>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</si>
  <si>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</si>
  <si>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</si>
  <si>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</si>
  <si>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</si>
  <si>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</si>
  <si>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</si>
  <si>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</si>
  <si>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</si>
  <si>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</si>
  <si>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</si>
  <si>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</si>
  <si>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</si>
  <si>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</si>
  <si>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</si>
  <si>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</si>
  <si>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</si>
  <si>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</si>
  <si>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</si>
  <si>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</si>
  <si>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</si>
  <si>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</si>
  <si>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</si>
  <si>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</si>
  <si>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</si>
  <si>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</si>
  <si>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</si>
  <si>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</si>
  <si>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</si>
  <si>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</si>
  <si>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</si>
  <si>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</si>
  <si>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</si>
  <si>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</si>
  <si>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</si>
  <si>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</si>
  <si>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</si>
  <si>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</si>
  <si>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</si>
  <si>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</si>
  <si>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</si>
  <si>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</si>
  <si>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</si>
  <si>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</si>
  <si>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</si>
  <si>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</si>
  <si>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</si>
  <si>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</si>
  <si>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</si>
  <si>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</si>
  <si>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</si>
  <si>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</si>
  <si>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</si>
  <si>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</si>
  <si>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</si>
  <si>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</si>
  <si>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</si>
  <si>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</si>
  <si>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</si>
  <si>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</si>
  <si>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</si>
  <si>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</si>
  <si>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</si>
  <si>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</si>
  <si>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</si>
  <si>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</si>
  <si>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</si>
  <si>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</si>
  <si>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</si>
  <si>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</si>
  <si>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</si>
  <si>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</si>
  <si>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</si>
  <si>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</si>
  <si>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</si>
  <si>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</si>
  <si>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</si>
  <si>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</si>
  <si>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</si>
  <si>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</si>
  <si>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</si>
  <si>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</si>
  <si>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</si>
  <si>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</si>
  <si>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</si>
  <si>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</si>
  <si>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</si>
  <si>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</si>
  <si>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</si>
  <si>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</si>
  <si>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</si>
  <si>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</si>
  <si>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</si>
  <si>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</si>
  <si>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</si>
  <si>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</si>
  <si>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</si>
  <si>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</si>
  <si>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</si>
  <si>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</si>
  <si>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</si>
  <si>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</si>
  <si>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</si>
  <si>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</si>
  <si>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</si>
  <si>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</si>
  <si>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</si>
  <si>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</si>
  <si>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</si>
  <si>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</si>
  <si>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</si>
  <si>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</si>
  <si>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</si>
  <si>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</si>
  <si>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</si>
  <si>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</si>
  <si>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</si>
  <si>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</si>
  <si>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</si>
  <si>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</si>
  <si>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</si>
  <si>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</si>
  <si>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</si>
  <si>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</si>
  <si>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</si>
  <si>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</si>
  <si>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</si>
  <si>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</si>
  <si>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</si>
  <si>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</si>
  <si>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</si>
  <si>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</si>
  <si>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</si>
  <si>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</si>
  <si>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</si>
  <si>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</si>
  <si>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</si>
  <si>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</si>
  <si>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</si>
  <si>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</si>
  <si>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</si>
  <si>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</si>
  <si>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</si>
  <si>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</si>
  <si>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</si>
  <si>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</si>
  <si>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</si>
  <si>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</si>
  <si>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</si>
  <si>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</si>
  <si>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</si>
  <si>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</si>
  <si>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</si>
  <si>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</si>
  <si>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</si>
  <si>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</si>
  <si>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</si>
  <si>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</si>
  <si>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</si>
  <si>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</si>
  <si>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</si>
  <si>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</si>
  <si>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</si>
  <si>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</si>
  <si>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</si>
  <si>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</si>
  <si>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</si>
  <si>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</si>
  <si>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</si>
  <si>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</si>
  <si>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</si>
  <si>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</si>
  <si>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</si>
  <si>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</si>
  <si>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</si>
  <si>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</si>
  <si>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</si>
  <si>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</si>
  <si>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</si>
  <si>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</si>
  <si>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</si>
  <si>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</si>
  <si>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</si>
  <si>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</si>
  <si>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</si>
  <si>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</si>
  <si>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</si>
  <si>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</si>
  <si>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</si>
  <si>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</si>
  <si>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</si>
  <si>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</si>
  <si>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</si>
  <si>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</si>
  <si>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</si>
  <si>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</si>
  <si>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</si>
  <si>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</si>
  <si>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</si>
  <si>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</si>
  <si>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</si>
  <si>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</si>
  <si>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</si>
  <si>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</si>
  <si>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</si>
  <si>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</si>
  <si>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</si>
  <si>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</si>
  <si>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</si>
  <si>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</si>
  <si>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</si>
  <si>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</si>
  <si>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</si>
  <si>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</si>
  <si>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</si>
  <si>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</si>
  <si>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</si>
  <si>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</si>
  <si>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</si>
  <si>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</si>
  <si>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</si>
  <si>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</si>
  <si>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</si>
  <si>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</si>
  <si>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</si>
  <si>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</si>
  <si>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</si>
  <si>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</si>
  <si>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</si>
  <si>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</si>
  <si>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</si>
  <si>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</si>
  <si>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</si>
  <si>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</si>
  <si>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</si>
  <si>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</si>
  <si>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</si>
  <si>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</si>
  <si>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</si>
  <si>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</si>
  <si>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</si>
  <si>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</si>
  <si>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</si>
  <si>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</si>
  <si>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</si>
  <si>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</si>
  <si>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</si>
  <si>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</si>
  <si>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</si>
  <si>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</si>
  <si>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</si>
  <si>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</si>
  <si>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</si>
  <si>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</si>
  <si>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</si>
  <si>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</si>
  <si>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</si>
  <si>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</si>
  <si>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</si>
  <si>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</si>
  <si>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</si>
  <si>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</si>
  <si>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</si>
  <si>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</si>
  <si>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</si>
  <si>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</si>
  <si>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</si>
  <si>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</si>
  <si>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</si>
  <si>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</si>
  <si>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</si>
  <si>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</si>
  <si>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</si>
  <si>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</si>
  <si>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</si>
  <si>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</si>
  <si>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</si>
  <si>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</si>
  <si>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</si>
  <si>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</si>
  <si>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</si>
  <si>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</si>
  <si>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</si>
  <si>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</si>
  <si>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</si>
  <si>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</si>
  <si>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</si>
  <si>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</si>
  <si>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</si>
  <si>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</si>
  <si>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</si>
  <si>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</si>
  <si>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</si>
  <si>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</si>
  <si>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</si>
  <si>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</si>
  <si>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</si>
  <si>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</si>
  <si>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</si>
  <si>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</si>
  <si>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</si>
  <si>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</si>
  <si>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</si>
  <si>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</si>
  <si>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</si>
  <si>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</si>
  <si>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</si>
  <si>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</si>
  <si>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</si>
  <si>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</si>
  <si>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</si>
  <si>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</si>
  <si>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</si>
  <si>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</si>
  <si>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</si>
  <si>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</si>
  <si>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</si>
  <si>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</si>
  <si>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</si>
  <si>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</si>
  <si>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</si>
  <si>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</si>
  <si>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</si>
  <si>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</si>
  <si>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</si>
  <si>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</si>
  <si>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</si>
  <si>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</si>
  <si>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</si>
  <si>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</si>
  <si>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</si>
  <si>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</si>
  <si>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</si>
  <si>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</si>
  <si>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</si>
  <si>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</si>
  <si>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</si>
  <si>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</si>
  <si>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</si>
  <si>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</si>
  <si>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</si>
  <si>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</si>
  <si>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</si>
  <si>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</si>
  <si>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</si>
  <si>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</si>
  <si>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</si>
  <si>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</si>
  <si>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</si>
  <si>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</si>
  <si>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</si>
  <si>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</si>
  <si>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</si>
  <si>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</si>
  <si>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</si>
  <si>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</si>
  <si>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</si>
  <si>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</si>
  <si>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</si>
  <si>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</si>
  <si>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</si>
  <si>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</si>
  <si>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</si>
  <si>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</si>
  <si>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</si>
  <si>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</si>
  <si>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</si>
  <si>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</si>
  <si>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</si>
  <si>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</si>
  <si>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</si>
  <si>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</si>
  <si>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</si>
  <si>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</si>
  <si>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</si>
  <si>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</si>
  <si>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</si>
  <si>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</si>
  <si>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</si>
  <si>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</si>
  <si>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</si>
  <si>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</si>
  <si>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</si>
  <si>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</si>
  <si>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</si>
  <si>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</si>
  <si>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</si>
  <si>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</si>
  <si>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</si>
  <si>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</si>
  <si>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</si>
  <si>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</si>
  <si>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</si>
  <si>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</si>
  <si>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</si>
  <si>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</si>
  <si>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</si>
  <si>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</si>
  <si>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</si>
  <si>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</si>
  <si>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</si>
  <si>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</si>
  <si>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</si>
  <si>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</si>
  <si>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</si>
  <si>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</si>
  <si>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</si>
  <si>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</si>
  <si>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</si>
  <si>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</si>
  <si>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</si>
  <si>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</si>
  <si>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</si>
  <si>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</si>
  <si>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</si>
  <si>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</si>
  <si>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</si>
  <si>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</si>
  <si>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</si>
  <si>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</si>
  <si>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</si>
  <si>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</si>
  <si>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</si>
  <si>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</si>
  <si>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</si>
  <si>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</si>
  <si>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</si>
  <si>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</si>
  <si>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</si>
  <si>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</si>
  <si>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</si>
  <si>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</si>
  <si>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</si>
  <si>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</si>
  <si>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</si>
  <si>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</si>
  <si>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</si>
  <si>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</si>
  <si>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</si>
  <si>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</si>
  <si>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</si>
  <si>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</si>
  <si>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</si>
  <si>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</si>
  <si>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</si>
  <si>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</si>
  <si>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</si>
  <si>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</si>
  <si>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</si>
  <si>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</si>
  <si>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</si>
  <si>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</si>
  <si>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</si>
  <si>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</si>
  <si>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</si>
  <si>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</si>
  <si>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</si>
  <si>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</si>
  <si>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</si>
  <si>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</si>
  <si>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</si>
  <si>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</si>
  <si>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</si>
  <si>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</si>
  <si>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</si>
  <si>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</si>
  <si>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</si>
  <si>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</si>
  <si>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</si>
  <si>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</si>
  <si>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</si>
  <si>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</si>
  <si>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</si>
  <si>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</si>
  <si>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</si>
  <si>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</si>
  <si>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</si>
  <si>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</si>
  <si>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</si>
  <si>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</si>
  <si>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</si>
  <si>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</si>
  <si>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</si>
  <si>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</si>
  <si>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</si>
  <si>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</si>
  <si>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</si>
  <si>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</si>
  <si>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</si>
  <si>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</si>
  <si>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</si>
  <si>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</si>
  <si>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</si>
  <si>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</si>
  <si>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</si>
  <si>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</si>
  <si>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</si>
  <si>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</si>
  <si>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</si>
  <si>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</si>
  <si>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</si>
  <si>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</si>
  <si>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</si>
  <si>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</si>
  <si>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</si>
  <si>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</si>
  <si>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</si>
  <si>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</si>
  <si>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</si>
  <si>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</si>
  <si>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</si>
  <si>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</si>
  <si>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</si>
  <si>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</si>
  <si>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</si>
  <si>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</si>
  <si>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</si>
  <si>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</si>
  <si>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</si>
  <si>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</si>
  <si>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</si>
  <si>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</si>
  <si>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</si>
  <si>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</si>
  <si>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</si>
  <si>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</si>
  <si>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</si>
  <si>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</si>
  <si>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</si>
  <si>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</si>
  <si>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</si>
  <si>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</si>
  <si>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</si>
  <si>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</si>
  <si>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</si>
  <si>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</si>
  <si>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</si>
  <si>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</si>
  <si>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</si>
  <si>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</si>
  <si>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</si>
  <si>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</si>
  <si>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</si>
  <si>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</si>
  <si>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</si>
  <si>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</si>
  <si>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</si>
  <si>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</si>
  <si>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</si>
  <si>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</si>
  <si>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</si>
  <si>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</si>
  <si>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</si>
  <si>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</si>
  <si>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</si>
  <si>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</si>
  <si>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</si>
  <si>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</si>
  <si>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</si>
  <si>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</si>
  <si>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</si>
  <si>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</si>
  <si>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</si>
  <si>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</si>
  <si>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</si>
  <si>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</si>
  <si>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</si>
  <si>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</si>
  <si>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</si>
  <si>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</si>
  <si>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</si>
  <si>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</si>
  <si>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</si>
  <si>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</si>
  <si>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</si>
  <si>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</si>
  <si>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</si>
  <si>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</si>
  <si>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</si>
  <si>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</si>
  <si>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</si>
  <si>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</si>
  <si>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</si>
  <si>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</si>
  <si>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</si>
  <si>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</si>
  <si>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</si>
  <si>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</si>
  <si>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</si>
  <si>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</si>
  <si>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</si>
  <si>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</si>
  <si>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</si>
  <si>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</si>
  <si>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</si>
  <si>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</si>
  <si>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</si>
  <si>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</si>
  <si>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</si>
  <si>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</si>
  <si>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</si>
  <si>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</si>
  <si>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</si>
  <si>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</si>
  <si>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</si>
  <si>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</si>
  <si>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</si>
  <si>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</si>
  <si>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</si>
  <si>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</si>
  <si>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</si>
  <si>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</si>
  <si>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</si>
  <si>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</si>
  <si>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</si>
  <si>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</si>
  <si>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</si>
  <si>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</si>
  <si>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</si>
  <si>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</si>
  <si>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</si>
  <si>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</si>
  <si>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</si>
  <si>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</si>
  <si>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</si>
  <si>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</si>
  <si>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</si>
  <si>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</si>
  <si>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</si>
  <si>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</si>
  <si>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</si>
  <si>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</si>
  <si>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</si>
  <si>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</si>
  <si>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</si>
  <si>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</si>
  <si>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</si>
  <si>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</si>
  <si>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</si>
  <si>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</si>
  <si>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</si>
  <si>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</si>
  <si>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</si>
  <si>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</si>
  <si>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</si>
  <si>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</si>
  <si>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</si>
  <si>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</si>
  <si>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</si>
  <si>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</si>
  <si>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</si>
  <si>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</si>
  <si>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</si>
  <si>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</si>
  <si>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</si>
  <si>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</si>
  <si>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</si>
  <si>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</si>
  <si>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</si>
  <si>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</si>
  <si>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</si>
  <si>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</si>
  <si>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</si>
  <si>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</si>
  <si>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</si>
  <si>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</si>
  <si>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</si>
  <si>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</si>
  <si>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</si>
  <si>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</si>
  <si>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</si>
  <si>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</si>
  <si>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</si>
  <si>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</si>
  <si>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</si>
  <si>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</si>
  <si>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</si>
  <si>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</si>
  <si>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</si>
  <si>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</si>
  <si>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</si>
  <si>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</si>
  <si>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</si>
  <si>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</si>
  <si>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</si>
  <si>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</si>
  <si>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</si>
  <si>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</si>
  <si>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</si>
  <si>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</si>
  <si>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</si>
  <si>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</si>
  <si>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</si>
  <si>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</si>
  <si>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</si>
  <si>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</si>
  <si>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</si>
  <si>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</si>
  <si>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</si>
  <si>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</si>
  <si>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</si>
  <si>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</si>
  <si>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</si>
  <si>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</si>
  <si>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</si>
  <si>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</si>
  <si>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</si>
  <si>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</si>
  <si>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</si>
  <si>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</si>
  <si>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</si>
  <si>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</si>
  <si>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</si>
  <si>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</si>
  <si>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</si>
  <si>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</si>
  <si>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</si>
  <si>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</si>
  <si>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</si>
  <si>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</si>
  <si>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</si>
  <si>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</si>
  <si>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</si>
  <si>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</si>
  <si>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</si>
  <si>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</si>
  <si>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</si>
  <si>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</si>
  <si>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</si>
  <si>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</si>
  <si>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</si>
  <si>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</si>
  <si>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</si>
  <si>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</si>
  <si>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</si>
  <si>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</si>
  <si>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</si>
  <si>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</si>
  <si>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</si>
  <si>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</si>
  <si>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</si>
  <si>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</si>
  <si>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</si>
  <si>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</si>
  <si>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</si>
  <si>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</si>
  <si>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</si>
  <si>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</si>
  <si>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</si>
  <si>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</si>
  <si>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</si>
  <si>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</si>
  <si>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</si>
  <si>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</si>
  <si>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</si>
  <si>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</si>
  <si>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</si>
  <si>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</si>
  <si>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</si>
  <si>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</si>
  <si>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</si>
  <si>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</si>
  <si>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</si>
  <si>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</si>
  <si>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</si>
  <si>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</si>
  <si>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</si>
  <si>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</si>
  <si>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</si>
  <si>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</si>
  <si>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</si>
  <si>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</si>
  <si>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</si>
  <si>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</si>
  <si>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</si>
  <si>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</si>
  <si>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</si>
  <si>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</si>
  <si>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</si>
  <si>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</si>
  <si>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</si>
  <si>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</si>
  <si>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</si>
  <si>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</si>
  <si>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</si>
  <si>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</si>
  <si>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</si>
  <si>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</si>
  <si>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</si>
  <si>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</si>
  <si>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</si>
  <si>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</si>
  <si>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</si>
  <si>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</si>
  <si>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</si>
  <si>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</si>
  <si>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</si>
  <si>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</si>
  <si>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</si>
  <si>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</si>
  <si>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</si>
  <si>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</si>
  <si>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</si>
  <si>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</si>
  <si>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</si>
  <si>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</si>
  <si>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</si>
  <si>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</si>
  <si>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</si>
  <si>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</si>
  <si>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</si>
  <si>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</si>
  <si>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</si>
  <si>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</si>
  <si>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</si>
  <si>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</si>
  <si>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</si>
  <si>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</si>
  <si>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</si>
  <si>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</si>
  <si>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</si>
  <si>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</si>
  <si>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</si>
  <si>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</si>
  <si>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</si>
  <si>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</si>
  <si>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</si>
  <si>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</si>
  <si>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</si>
  <si>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</si>
  <si>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</si>
  <si>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</si>
  <si>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</si>
  <si>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</si>
  <si>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</si>
  <si>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</si>
  <si>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</si>
  <si>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</si>
  <si>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</si>
  <si>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</si>
  <si>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</si>
  <si>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</si>
  <si>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</si>
  <si>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</si>
  <si>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</si>
  <si>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</si>
  <si>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</si>
  <si>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</si>
  <si>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</si>
  <si>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</si>
  <si>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</si>
  <si>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</si>
  <si>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</si>
  <si>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</si>
  <si>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</si>
  <si>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</si>
  <si>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</si>
  <si>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</si>
  <si>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</si>
  <si>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</si>
  <si>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</si>
  <si>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</si>
  <si>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</si>
  <si>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</si>
  <si>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</si>
  <si>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</si>
  <si>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</si>
  <si>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</si>
  <si>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</si>
  <si>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</si>
  <si>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</si>
  <si>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</si>
  <si>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</si>
  <si>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</si>
  <si>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</si>
  <si>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</si>
  <si>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</si>
  <si>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</si>
  <si>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</si>
  <si>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</si>
  <si>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</si>
  <si>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</si>
  <si>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</si>
  <si>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</si>
  <si>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</si>
  <si>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</si>
  <si>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</si>
  <si>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</si>
  <si>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</si>
  <si>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</si>
  <si>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</si>
  <si>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</si>
  <si>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</si>
  <si>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</si>
  <si>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</si>
  <si>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</si>
  <si>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</si>
  <si>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</si>
  <si>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</si>
  <si>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</si>
  <si>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</si>
  <si>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</si>
  <si>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</si>
  <si>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</si>
  <si>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</si>
  <si>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</si>
  <si>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</si>
  <si>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</si>
  <si>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</si>
  <si>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</si>
  <si>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</si>
  <si>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</si>
  <si>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</si>
  <si>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</si>
  <si>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</si>
  <si>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</si>
  <si>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</si>
  <si>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</si>
  <si>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</si>
  <si>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</si>
  <si>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</si>
  <si>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</si>
  <si>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</si>
  <si>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</si>
  <si>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</si>
  <si>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</si>
  <si>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</si>
  <si>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</si>
  <si>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</si>
  <si>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</si>
  <si>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</si>
  <si>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</si>
  <si>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</si>
  <si>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</si>
  <si>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</si>
  <si>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</si>
  <si>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</si>
  <si>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</si>
  <si>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</si>
  <si>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</si>
  <si>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</si>
  <si>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</si>
  <si>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</si>
  <si>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</si>
  <si>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</si>
  <si>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</si>
  <si>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</si>
  <si>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</si>
  <si>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</si>
  <si>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</si>
  <si>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</si>
  <si>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</si>
  <si>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</si>
  <si>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</si>
  <si>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</si>
  <si>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</si>
  <si>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</si>
  <si>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</si>
  <si>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</si>
  <si>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</si>
  <si>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</si>
  <si>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</si>
  <si>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</si>
  <si>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</si>
  <si>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</si>
  <si>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</si>
  <si>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</si>
  <si>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</si>
  <si>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</si>
  <si>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</si>
  <si>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</si>
  <si>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</si>
  <si>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</si>
  <si>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</si>
  <si>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</si>
  <si>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</si>
  <si>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</si>
  <si>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</si>
  <si>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</si>
  <si>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</si>
  <si>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</si>
  <si>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</si>
  <si>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</si>
  <si>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</si>
  <si>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</si>
  <si>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</si>
  <si>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</si>
  <si>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</si>
  <si>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</si>
  <si>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</si>
  <si>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</si>
  <si>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</si>
  <si>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</si>
  <si>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</si>
  <si>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</si>
  <si>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</si>
  <si>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</si>
  <si>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</si>
  <si>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</si>
  <si>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</si>
  <si>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</si>
  <si>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</si>
  <si>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</si>
  <si>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</si>
  <si>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</si>
  <si>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</si>
  <si>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</si>
  <si>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</si>
  <si>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</si>
  <si>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</si>
  <si>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</si>
  <si>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</si>
  <si>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</si>
  <si>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</si>
  <si>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</si>
  <si>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</si>
  <si>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</si>
  <si>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</si>
  <si>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</si>
  <si>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</si>
  <si>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</si>
  <si>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</si>
  <si>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</si>
  <si>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</si>
  <si>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</si>
  <si>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</si>
  <si>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</si>
  <si>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</si>
  <si>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</si>
  <si>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</si>
  <si>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</si>
  <si>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</si>
  <si>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</si>
  <si>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</si>
  <si>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</si>
  <si>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</si>
  <si>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</si>
  <si>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</si>
  <si>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</si>
  <si>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</si>
  <si>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</si>
  <si>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</si>
  <si>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</si>
  <si>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</si>
  <si>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</si>
  <si>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</si>
  <si>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</si>
  <si>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</si>
  <si>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</si>
  <si>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</si>
  <si>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</si>
  <si>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</si>
  <si>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</si>
  <si>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</si>
  <si>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</si>
  <si>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</si>
  <si>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</si>
  <si>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</si>
  <si>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</si>
  <si>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</si>
  <si>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</si>
  <si>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</si>
  <si>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</si>
  <si>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</si>
  <si>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</si>
  <si>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</si>
  <si>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</si>
  <si>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</si>
  <si>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</si>
  <si>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</si>
  <si>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</si>
  <si>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</si>
  <si>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</si>
  <si>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</si>
  <si>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</si>
  <si>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</si>
  <si>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</si>
  <si>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</si>
  <si>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</si>
  <si>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</si>
  <si>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</si>
  <si>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</si>
  <si>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</si>
  <si>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</si>
  <si>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</si>
  <si>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</si>
  <si>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</si>
  <si>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</si>
  <si>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</si>
  <si>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</si>
  <si>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</si>
  <si>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</si>
  <si>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</si>
  <si>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</si>
  <si>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</si>
  <si>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</si>
  <si>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</si>
  <si>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</si>
  <si>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</si>
  <si>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</si>
  <si>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</si>
  <si>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</si>
  <si>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</si>
  <si>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</si>
  <si>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</si>
  <si>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</si>
  <si>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</si>
  <si>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</si>
  <si>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</si>
  <si>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</si>
  <si>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</si>
  <si>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</si>
  <si>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</si>
  <si>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</si>
  <si>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</si>
  <si>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</si>
  <si>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</si>
  <si>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</si>
  <si>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</si>
  <si>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</si>
  <si>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</si>
  <si>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</si>
  <si>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</si>
  <si>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</si>
  <si>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</si>
  <si>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</si>
  <si>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</si>
  <si>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</si>
  <si>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</si>
  <si>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</si>
  <si>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</si>
  <si>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</si>
  <si>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</si>
  <si>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</si>
  <si>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</si>
  <si>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</si>
  <si>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</si>
  <si>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</si>
  <si>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</si>
  <si>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</si>
  <si>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</si>
  <si>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</si>
  <si>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</si>
  <si>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</si>
  <si>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</si>
  <si>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</si>
  <si>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</si>
  <si>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</si>
  <si>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</si>
  <si>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</si>
  <si>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</si>
  <si>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</si>
  <si>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</si>
  <si>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</si>
  <si>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</si>
  <si>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</si>
  <si>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</si>
  <si>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</si>
  <si>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</si>
  <si>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</si>
  <si>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</si>
  <si>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</si>
  <si>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</si>
  <si>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</si>
  <si>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</si>
  <si>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</si>
  <si>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</si>
  <si>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</si>
  <si>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</si>
  <si>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</si>
  <si>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</si>
  <si>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</si>
  <si>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</si>
  <si>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</si>
  <si>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</si>
  <si>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</si>
  <si>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</si>
  <si>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</si>
  <si>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</si>
  <si>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</si>
  <si>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</si>
  <si>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</si>
  <si>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</si>
  <si>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</si>
  <si>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</si>
  <si>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</si>
  <si>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</si>
  <si>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</si>
  <si>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</si>
  <si>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</si>
  <si>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</si>
  <si>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</si>
  <si>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</si>
  <si>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</si>
  <si>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</si>
  <si>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</si>
  <si>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</si>
  <si>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</si>
  <si>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</si>
  <si>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</si>
  <si>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</si>
  <si>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</si>
  <si>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</si>
  <si>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</si>
  <si>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</si>
  <si>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</si>
  <si>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</si>
  <si>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</si>
  <si>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</si>
  <si>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</si>
  <si>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</si>
  <si>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</si>
  <si>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</si>
  <si>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</si>
  <si>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</si>
  <si>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</si>
  <si>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</si>
  <si>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</si>
  <si>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</si>
  <si>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</si>
  <si>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</si>
  <si>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</si>
  <si>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</si>
  <si>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</si>
  <si>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</si>
  <si>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</si>
  <si>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</si>
  <si>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</si>
  <si>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</si>
  <si>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</si>
  <si>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</si>
  <si>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</si>
  <si>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</si>
  <si>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</si>
  <si>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</si>
  <si>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</si>
  <si>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</si>
  <si>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</si>
  <si>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</si>
  <si>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</si>
  <si>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</si>
  <si>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</si>
  <si>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</si>
  <si>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</si>
  <si>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</si>
  <si>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</si>
  <si>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</si>
  <si>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</si>
  <si>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</si>
  <si>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</si>
  <si>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</si>
  <si>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</si>
  <si>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</si>
  <si>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</si>
  <si>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</si>
  <si>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</si>
  <si>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</si>
  <si>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</si>
  <si>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</si>
  <si>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</si>
  <si>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</si>
  <si>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</si>
  <si>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</si>
  <si>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</si>
  <si>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</si>
  <si>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</si>
  <si>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</si>
  <si>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</si>
  <si>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</si>
  <si>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</si>
  <si>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</si>
  <si>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</si>
  <si>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</si>
  <si>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</si>
  <si>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</si>
  <si>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</si>
  <si>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</si>
  <si>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</si>
  <si>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</si>
  <si>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</si>
  <si>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</si>
  <si>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</si>
  <si>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</si>
  <si>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</si>
  <si>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</si>
  <si>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</si>
  <si>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</si>
  <si>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</si>
  <si>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</si>
  <si>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</si>
  <si>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</si>
  <si>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</si>
  <si>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</si>
  <si>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</si>
  <si>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</si>
  <si>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</si>
  <si>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</si>
  <si>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</si>
  <si>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</si>
  <si>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</si>
  <si>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</si>
  <si>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</si>
  <si>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</si>
  <si>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</si>
  <si>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</si>
  <si>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</si>
  <si>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</si>
  <si>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</si>
  <si>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</si>
  <si>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</si>
  <si>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</si>
  <si>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</si>
  <si>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</si>
  <si>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</si>
  <si>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</si>
  <si>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</si>
  <si>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</si>
  <si>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</si>
  <si>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</si>
  <si>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</si>
  <si>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</si>
  <si>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</si>
  <si>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</si>
  <si>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</si>
  <si>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</si>
  <si>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</si>
  <si>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</si>
  <si>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</si>
  <si>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</si>
  <si>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</si>
  <si>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</si>
  <si>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</si>
  <si>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</si>
  <si>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</si>
  <si>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</si>
  <si>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</si>
  <si>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</si>
  <si>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</si>
  <si>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</si>
  <si>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</si>
  <si>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</si>
  <si>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</si>
  <si>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</si>
  <si>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</si>
  <si>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</si>
  <si>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</si>
  <si>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</si>
  <si>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</si>
  <si>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</si>
  <si>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</si>
  <si>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</si>
  <si>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</si>
  <si>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</si>
  <si>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</si>
  <si>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</si>
  <si>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</si>
  <si>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</si>
  <si>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</si>
  <si>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</si>
  <si>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</si>
  <si>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</si>
  <si>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</si>
  <si>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</si>
  <si>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</si>
  <si>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</si>
  <si>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</si>
  <si>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</si>
  <si>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</si>
  <si>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</si>
  <si>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</si>
  <si>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</si>
  <si>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</si>
  <si>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</si>
  <si>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</si>
  <si>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</si>
  <si>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</si>
  <si>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</si>
  <si>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</si>
  <si>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</si>
  <si>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</si>
  <si>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</si>
  <si>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</si>
  <si>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</si>
  <si>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</si>
  <si>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</si>
  <si>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</si>
  <si>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</si>
  <si>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</si>
  <si>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</si>
  <si>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</si>
  <si>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</si>
  <si>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</si>
  <si>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</si>
  <si>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</si>
  <si>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</si>
  <si>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</si>
  <si>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</si>
  <si>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</si>
  <si>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</si>
  <si>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</si>
  <si>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</si>
  <si>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</si>
  <si>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</si>
  <si>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</si>
  <si>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</si>
  <si>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</si>
  <si>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</si>
  <si>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</si>
  <si>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</si>
  <si>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</si>
  <si>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</si>
  <si>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</si>
  <si>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</si>
  <si>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</si>
  <si>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</si>
  <si>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</si>
  <si>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</si>
  <si>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</si>
  <si>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</si>
  <si>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</si>
  <si>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</si>
  <si>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</si>
  <si>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</si>
  <si>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</si>
  <si>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</si>
  <si>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</si>
  <si>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</si>
  <si>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</si>
  <si>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</si>
  <si>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</si>
  <si>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</si>
  <si>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</si>
  <si>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</si>
  <si>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</si>
  <si>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</si>
  <si>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</si>
  <si>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</si>
  <si>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</si>
  <si>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</si>
  <si>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</si>
  <si>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</si>
  <si>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</si>
  <si>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</si>
  <si>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</si>
  <si>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</si>
  <si>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</si>
  <si>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</si>
  <si>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</si>
  <si>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</si>
  <si>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</si>
  <si>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</si>
  <si>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</si>
  <si>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</si>
  <si>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</si>
  <si>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</si>
  <si>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</si>
  <si>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</si>
  <si>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</si>
  <si>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</si>
  <si>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</si>
  <si>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</si>
  <si>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</si>
  <si>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</si>
  <si>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</si>
  <si>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</si>
  <si>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</si>
  <si>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</si>
  <si>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</si>
  <si>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</si>
  <si>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</si>
  <si>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</si>
  <si>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</si>
  <si>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</si>
  <si>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</si>
  <si>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</si>
  <si>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</si>
  <si>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</si>
  <si>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</si>
  <si>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</si>
  <si>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</si>
  <si>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</si>
  <si>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</si>
  <si>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</si>
  <si>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</si>
  <si>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</si>
  <si>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</si>
  <si>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</si>
  <si>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</si>
  <si>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</si>
  <si>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</si>
  <si>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</si>
  <si>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</si>
  <si>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</si>
  <si>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</si>
  <si>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</si>
  <si>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</si>
  <si>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</si>
  <si>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</si>
  <si>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</si>
  <si>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</si>
  <si>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</si>
  <si>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</si>
  <si>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</si>
  <si>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</si>
  <si>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</si>
  <si>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</si>
  <si>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</si>
  <si>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</si>
  <si>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</si>
  <si>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</si>
  <si>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</si>
  <si>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</si>
  <si>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</si>
  <si>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</si>
  <si>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</si>
  <si>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</si>
  <si>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</si>
  <si>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</si>
  <si>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</si>
  <si>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</si>
  <si>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</si>
  <si>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</si>
  <si>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</si>
  <si>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</si>
  <si>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</si>
  <si>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</si>
  <si>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</si>
  <si>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</si>
  <si>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</si>
  <si>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</si>
  <si>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</si>
  <si>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</si>
  <si>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</si>
  <si>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</si>
  <si>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</si>
  <si>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</si>
  <si>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</si>
  <si>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</si>
  <si>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</si>
  <si>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</si>
  <si>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</si>
  <si>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</si>
  <si>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</si>
  <si>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</si>
  <si>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</si>
  <si>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</si>
  <si>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</si>
  <si>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</si>
  <si>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</si>
  <si>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</si>
  <si>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</si>
  <si>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</si>
  <si>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</si>
  <si>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</si>
  <si>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</si>
  <si>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</si>
  <si>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</si>
  <si>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</si>
  <si>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</si>
  <si>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</si>
  <si>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</si>
  <si>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</si>
  <si>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</si>
  <si>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</si>
  <si>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</si>
  <si>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</si>
  <si>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</si>
  <si>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</si>
  <si>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</si>
  <si>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</si>
  <si>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</si>
  <si>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</si>
  <si>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</si>
  <si>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</si>
  <si>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</si>
  <si>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</si>
  <si>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</si>
  <si>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</si>
  <si>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</si>
  <si>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</si>
  <si>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</si>
  <si>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</si>
  <si>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</si>
  <si>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</si>
  <si>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</si>
  <si>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</si>
  <si>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</si>
  <si>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</si>
  <si>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</si>
  <si>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</si>
  <si>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</si>
  <si>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</si>
  <si>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</si>
  <si>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</si>
  <si>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</si>
  <si>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</si>
  <si>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</si>
  <si>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</si>
  <si>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</si>
  <si>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</si>
  <si>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</si>
  <si>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</si>
  <si>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</si>
  <si>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</si>
  <si>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</si>
  <si>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</si>
  <si>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</si>
  <si>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</si>
  <si>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</si>
  <si>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</si>
  <si>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</si>
  <si>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</si>
  <si>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</si>
  <si>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</si>
  <si>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</si>
  <si>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</si>
  <si>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</si>
  <si>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</si>
  <si>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</si>
  <si>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</si>
  <si>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</si>
  <si>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</si>
  <si>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</si>
  <si>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</si>
  <si>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</si>
  <si>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</si>
  <si>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</si>
  <si>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</si>
  <si>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</si>
  <si>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</si>
  <si>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</si>
  <si>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</si>
  <si>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</si>
  <si>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</si>
  <si>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</si>
  <si>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</si>
  <si>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</si>
  <si>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</si>
  <si>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</si>
  <si>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</si>
  <si>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</si>
  <si>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</si>
  <si>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</si>
  <si>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</si>
  <si>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</si>
  <si>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</si>
  <si>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</si>
  <si>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</si>
  <si>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</si>
  <si>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</si>
  <si>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</si>
  <si>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</si>
  <si>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</si>
  <si>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</si>
  <si>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</si>
  <si>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</si>
  <si>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</si>
  <si>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</si>
  <si>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</si>
  <si>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</si>
  <si>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</si>
  <si>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</si>
  <si>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</si>
  <si>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</si>
  <si>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</si>
  <si>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</si>
  <si>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</si>
  <si>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</si>
  <si>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</si>
  <si>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</si>
  <si>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</si>
  <si>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</si>
  <si>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</si>
  <si>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</si>
  <si>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</si>
  <si>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</si>
  <si>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</si>
  <si>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</si>
  <si>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</si>
  <si>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</si>
  <si>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</si>
  <si>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</si>
  <si>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</si>
  <si>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</si>
  <si>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</si>
  <si>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</si>
  <si>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</si>
  <si>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</si>
  <si>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</si>
  <si>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</si>
  <si>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</si>
  <si>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</si>
  <si>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</si>
  <si>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</si>
  <si>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</si>
  <si>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</si>
  <si>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</si>
  <si>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</si>
  <si>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</si>
  <si>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</si>
  <si>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</si>
  <si>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</si>
  <si>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</si>
  <si>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</si>
  <si>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</si>
  <si>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</si>
  <si>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</si>
  <si>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</si>
  <si>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</si>
  <si>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</si>
  <si>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</si>
  <si>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</si>
  <si>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</si>
  <si>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</si>
  <si>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</si>
  <si>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</si>
  <si>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</si>
  <si>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</si>
  <si>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</si>
  <si>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</si>
  <si>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</si>
  <si>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</si>
  <si>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</si>
  <si>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</si>
  <si>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</si>
  <si>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</si>
  <si>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</si>
  <si>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</si>
  <si>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</si>
  <si>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</si>
  <si>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</si>
  <si>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</si>
  <si>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</si>
  <si>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</si>
  <si>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</si>
  <si>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</si>
  <si>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</si>
  <si>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</si>
  <si>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</si>
  <si>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</si>
  <si>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</si>
  <si>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</si>
  <si>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</si>
  <si>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</si>
  <si>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</si>
  <si>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</si>
  <si>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</si>
  <si>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</si>
  <si>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</si>
  <si>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</si>
  <si>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</si>
  <si>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</si>
  <si>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</si>
  <si>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</si>
  <si>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</si>
  <si>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</si>
  <si>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</si>
  <si>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</si>
  <si>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</si>
  <si>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</si>
  <si>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</si>
  <si>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</si>
  <si>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</si>
  <si>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</si>
  <si>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</si>
  <si>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</si>
  <si>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</si>
  <si>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</si>
  <si>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</si>
  <si>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</si>
  <si>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</si>
  <si>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</si>
  <si>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</si>
  <si>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</si>
  <si>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</si>
  <si>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</si>
  <si>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</si>
  <si>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</si>
  <si>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</si>
  <si>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</si>
  <si>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</si>
  <si>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</si>
  <si>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</si>
  <si>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</si>
  <si>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</si>
  <si>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</si>
  <si>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</si>
  <si>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</si>
  <si>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</si>
  <si>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</si>
  <si>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</si>
  <si>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</si>
  <si>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</si>
  <si>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</si>
  <si>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</si>
  <si>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</si>
  <si>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</si>
  <si>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</si>
  <si>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</si>
  <si>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</si>
  <si>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</si>
  <si>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</si>
  <si>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</si>
  <si>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</si>
  <si>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</si>
  <si>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</si>
  <si>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</si>
  <si>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</si>
  <si>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</si>
  <si>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</si>
  <si>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</si>
  <si>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</si>
  <si>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</si>
  <si>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</si>
  <si>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</si>
  <si>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</si>
  <si>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</si>
  <si>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</si>
  <si>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</si>
  <si>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</si>
  <si>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</si>
  <si>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</si>
  <si>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</si>
  <si>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</si>
  <si>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</si>
  <si>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</si>
  <si>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</si>
  <si>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</si>
  <si>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</si>
  <si>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</si>
  <si>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</si>
  <si>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</si>
  <si>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</si>
  <si>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</si>
  <si>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</si>
  <si>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</si>
  <si>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</si>
  <si>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</si>
  <si>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</si>
  <si>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</si>
  <si>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</si>
  <si>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</si>
  <si>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</si>
  <si>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</si>
  <si>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</si>
  <si>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</si>
  <si>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</si>
  <si>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</si>
  <si>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</si>
  <si>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</si>
  <si>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</si>
  <si>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</si>
  <si>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</si>
  <si>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</si>
  <si>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</si>
  <si>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</si>
  <si>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</si>
  <si>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</si>
  <si>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</si>
  <si>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</si>
  <si>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</si>
  <si>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</si>
  <si>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</si>
  <si>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</si>
  <si>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</si>
  <si>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</si>
  <si>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</si>
  <si>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</si>
  <si>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</si>
  <si>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</si>
  <si>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</si>
  <si>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</si>
  <si>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</si>
  <si>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</si>
  <si>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</si>
  <si>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</si>
  <si>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</si>
  <si>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</si>
  <si>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</si>
  <si>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</si>
  <si>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</si>
  <si>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</si>
  <si>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</si>
  <si>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</si>
  <si>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</si>
  <si>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</si>
  <si>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</si>
  <si>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</si>
  <si>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</si>
  <si>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</si>
  <si>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</si>
  <si>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</si>
  <si>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</si>
  <si>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</si>
  <si>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</si>
  <si>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</si>
  <si>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</si>
  <si>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</si>
  <si>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</si>
  <si>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</si>
  <si>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</si>
  <si>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</si>
  <si>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</si>
  <si>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</si>
  <si>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</si>
  <si>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</si>
  <si>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</si>
  <si>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</si>
  <si>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</si>
  <si>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</si>
  <si>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</si>
  <si>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</si>
  <si>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</si>
  <si>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</si>
  <si>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</si>
  <si>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</si>
  <si>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</si>
  <si>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</si>
  <si>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</si>
  <si>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</si>
  <si>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</si>
  <si>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</si>
  <si>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</si>
  <si>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</si>
  <si>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</si>
  <si>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</si>
  <si>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</si>
  <si>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</si>
  <si>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</si>
  <si>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</si>
  <si>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</si>
  <si>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</si>
  <si>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</si>
  <si>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</si>
  <si>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</si>
  <si>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</si>
  <si>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</si>
  <si>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</si>
  <si>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</si>
  <si>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</si>
  <si>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</si>
  <si>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</si>
  <si>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</si>
  <si>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</si>
  <si>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</si>
  <si>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</si>
  <si>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</si>
  <si>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</si>
  <si>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</si>
  <si>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</si>
  <si>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</si>
  <si>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</si>
  <si>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</si>
  <si>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</si>
  <si>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</si>
  <si>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</si>
  <si>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</si>
  <si>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</si>
  <si>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</si>
  <si>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</si>
  <si>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</si>
  <si>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</si>
  <si>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</si>
  <si>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</si>
  <si>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</si>
  <si>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</si>
  <si>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</si>
  <si>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</si>
  <si>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</si>
  <si>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</si>
  <si>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</si>
  <si>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</si>
  <si>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</si>
  <si>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</si>
  <si>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</si>
  <si>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</si>
  <si>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</si>
  <si>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</si>
  <si>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</si>
  <si>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</si>
  <si>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</si>
  <si>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</si>
  <si>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</si>
  <si>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</si>
  <si>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</si>
  <si>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</si>
  <si>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</si>
  <si>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</si>
  <si>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</si>
  <si>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</si>
  <si>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</si>
  <si>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</si>
  <si>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</si>
  <si>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</si>
  <si>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</si>
  <si>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</si>
  <si>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</si>
  <si>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</si>
  <si>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</si>
  <si>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</si>
  <si>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</si>
  <si>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</si>
  <si>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</si>
  <si>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</si>
  <si>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</si>
  <si>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</si>
  <si>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</si>
  <si>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</si>
  <si>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</si>
  <si>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</si>
  <si>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</si>
  <si>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</si>
  <si>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</si>
  <si>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</si>
  <si>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</si>
  <si>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</si>
  <si>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</si>
  <si>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</si>
  <si>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</si>
  <si>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</si>
  <si>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</si>
  <si>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</si>
  <si>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</si>
  <si>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</si>
  <si>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</si>
  <si>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</si>
  <si>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</si>
  <si>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</si>
  <si>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</si>
  <si>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</si>
  <si>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</si>
  <si>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</si>
  <si>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</si>
  <si>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</si>
  <si>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</si>
  <si>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</si>
  <si>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</si>
  <si>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</si>
  <si>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</si>
  <si>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</si>
  <si>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</si>
  <si>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</si>
  <si>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</si>
  <si>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</si>
  <si>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</si>
  <si>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</si>
  <si>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</si>
  <si>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</si>
  <si>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</si>
  <si>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</si>
  <si>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</si>
  <si>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</si>
  <si>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</si>
  <si>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</si>
  <si>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</si>
  <si>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</si>
  <si>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</si>
  <si>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</si>
  <si>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</si>
  <si>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</si>
  <si>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</si>
  <si>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</si>
  <si>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</si>
  <si>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</si>
  <si>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</si>
  <si>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</si>
  <si>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</si>
  <si>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</si>
  <si>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</si>
  <si>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</si>
  <si>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</si>
  <si>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</si>
  <si>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</si>
  <si>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</si>
  <si>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</si>
  <si>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</si>
  <si>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</si>
  <si>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</si>
  <si>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</si>
  <si>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</si>
  <si>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</si>
  <si>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</si>
  <si>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</si>
  <si>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</si>
  <si>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</si>
  <si>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</si>
  <si>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</si>
  <si>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</si>
  <si>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</si>
  <si>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</si>
  <si>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</si>
  <si>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</si>
  <si>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</si>
  <si>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</si>
  <si>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</si>
  <si>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</si>
  <si>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</si>
  <si>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</si>
  <si>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</si>
  <si>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</si>
  <si>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</si>
  <si>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</si>
  <si>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</si>
  <si>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</si>
  <si>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</si>
  <si>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</si>
  <si>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</si>
  <si>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</si>
  <si>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</si>
  <si>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</si>
  <si>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</si>
  <si>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</si>
  <si>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</si>
  <si>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</si>
  <si>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</si>
  <si>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</si>
  <si>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</si>
  <si>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</si>
  <si>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</si>
  <si>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</si>
  <si>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</si>
  <si>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</si>
  <si>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</si>
  <si>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</si>
  <si>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</si>
  <si>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</si>
  <si>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</si>
  <si>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</si>
  <si>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</si>
  <si>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</si>
  <si>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</si>
  <si>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</si>
  <si>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</si>
  <si>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</si>
  <si>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</si>
  <si>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</si>
  <si>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</si>
  <si>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</si>
  <si>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</si>
  <si>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</si>
  <si>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</si>
  <si>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</si>
  <si>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</si>
  <si>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</si>
  <si>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</si>
  <si>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</si>
  <si>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</si>
  <si>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</si>
  <si>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</si>
  <si>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</si>
  <si>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</si>
  <si>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</si>
  <si>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</si>
  <si>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</si>
  <si>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</si>
  <si>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</si>
  <si>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</si>
  <si>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</si>
  <si>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</si>
  <si>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</si>
  <si>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</si>
  <si>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</si>
  <si>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</si>
  <si>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</si>
  <si>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</si>
  <si>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</si>
  <si>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</si>
  <si>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</si>
  <si>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</si>
  <si>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</si>
  <si>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</si>
  <si>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</si>
  <si>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</si>
  <si>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</si>
  <si>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</si>
  <si>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</si>
  <si>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</si>
  <si>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</si>
  <si>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</si>
  <si>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</si>
  <si>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</si>
  <si>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</si>
  <si>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</si>
  <si>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</si>
  <si>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</si>
  <si>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</si>
  <si>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</si>
  <si>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</si>
  <si>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</si>
  <si>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</si>
  <si>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</si>
  <si>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</si>
  <si>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</si>
  <si>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</si>
  <si>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</si>
  <si>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</si>
  <si>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</si>
  <si>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</si>
  <si>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</si>
  <si>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</si>
  <si>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</si>
  <si>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</si>
  <si>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</si>
  <si>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</si>
  <si>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</si>
  <si>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</si>
  <si>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</si>
  <si>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</si>
  <si>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</si>
  <si>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</si>
  <si>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</si>
  <si>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</si>
  <si>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</si>
  <si>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</si>
  <si>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</si>
  <si>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</si>
  <si>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</si>
  <si>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</si>
  <si>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</si>
  <si>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</si>
  <si>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</si>
  <si>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</si>
  <si>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</si>
  <si>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</si>
  <si>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</si>
  <si>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</si>
  <si>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</si>
  <si>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</si>
  <si>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</si>
  <si>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</si>
  <si>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</si>
  <si>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</si>
  <si>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</si>
  <si>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</si>
  <si>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</si>
  <si>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</si>
  <si>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</si>
  <si>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</si>
  <si>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</si>
  <si>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</si>
  <si>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</si>
  <si>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</si>
  <si>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</si>
  <si>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</si>
  <si>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</si>
  <si>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</si>
  <si>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</si>
  <si>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</si>
  <si>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</si>
  <si>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</si>
  <si>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</si>
  <si>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</si>
  <si>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</si>
  <si>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</si>
  <si>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</si>
  <si>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</si>
  <si>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</si>
  <si>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</si>
  <si>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</si>
  <si>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</si>
  <si>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</si>
  <si>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</si>
  <si>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</si>
  <si>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</si>
  <si>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</si>
  <si>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</si>
  <si>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</si>
  <si>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</si>
  <si>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</si>
  <si>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</si>
  <si>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</si>
  <si>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</si>
  <si>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</si>
  <si>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</si>
  <si>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</si>
  <si>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</si>
  <si>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</si>
  <si>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</si>
  <si>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</si>
  <si>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</si>
  <si>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</si>
  <si>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</si>
  <si>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</si>
  <si>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</si>
  <si>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</si>
  <si>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</si>
  <si>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</si>
  <si>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</si>
  <si>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</si>
  <si>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</si>
  <si>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</si>
  <si>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</si>
  <si>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</si>
  <si>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</si>
  <si>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</si>
  <si>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</si>
  <si>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</si>
  <si>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</si>
  <si>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</si>
  <si>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</si>
  <si>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</si>
  <si>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</si>
  <si>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</si>
  <si>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</si>
  <si>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</si>
  <si>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</si>
  <si>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</si>
  <si>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</si>
  <si>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</si>
  <si>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</si>
  <si>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</si>
  <si>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</si>
  <si>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</si>
  <si>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</si>
  <si>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</si>
  <si>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</si>
  <si>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</si>
  <si>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</si>
  <si>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</si>
  <si>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</si>
  <si>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</si>
  <si>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</si>
  <si>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</si>
  <si>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</si>
  <si>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</si>
  <si>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</si>
  <si>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</si>
  <si>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</si>
  <si>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</si>
  <si>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</si>
  <si>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</si>
  <si>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</si>
  <si>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</si>
  <si>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</si>
  <si>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</si>
  <si>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</si>
  <si>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</si>
  <si>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</si>
  <si>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</si>
  <si>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</si>
  <si>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</si>
  <si>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</si>
  <si>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</si>
  <si>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</si>
  <si>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</si>
  <si>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</si>
  <si>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</si>
  <si>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</si>
  <si>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</si>
  <si>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</si>
  <si>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</si>
  <si>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</si>
  <si>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</si>
  <si>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</si>
  <si>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</si>
  <si>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</si>
  <si>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</si>
  <si>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</si>
  <si>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</si>
  <si>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</si>
  <si>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</si>
  <si>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</si>
  <si>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</si>
  <si>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</si>
  <si>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</si>
  <si>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</si>
  <si>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</si>
  <si>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</si>
  <si>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</si>
  <si>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</si>
  <si>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</si>
  <si>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</si>
  <si>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</si>
  <si>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</si>
  <si>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</si>
  <si>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</si>
  <si>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</si>
  <si>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</si>
  <si>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</si>
  <si>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</si>
  <si>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</si>
  <si>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</si>
  <si>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</si>
  <si>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</si>
  <si>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</si>
  <si>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</si>
  <si>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</si>
  <si>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</si>
  <si>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</si>
  <si>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</si>
  <si>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</si>
  <si>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</si>
  <si>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</si>
  <si>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</si>
  <si>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</si>
  <si>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</si>
  <si>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</si>
  <si>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</si>
  <si>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</si>
  <si>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</si>
  <si>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</si>
  <si>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</si>
  <si>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</si>
  <si>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</si>
  <si>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</si>
  <si>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</si>
  <si>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</si>
  <si>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</si>
  <si>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</si>
  <si>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</si>
  <si>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</si>
  <si>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</si>
  <si>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</si>
  <si>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</si>
  <si>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</si>
  <si>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</si>
  <si>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</si>
  <si>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</si>
  <si>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</si>
  <si>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</si>
  <si>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</si>
  <si>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</si>
  <si>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</si>
  <si>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</si>
  <si>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</si>
  <si>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</si>
  <si>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</si>
  <si>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</si>
  <si>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</si>
  <si>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</si>
  <si>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</si>
  <si>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</si>
  <si>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</si>
  <si>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</si>
  <si>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</si>
  <si>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</si>
  <si>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</si>
  <si>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</si>
  <si>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</si>
  <si>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</si>
  <si>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</si>
  <si>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</si>
  <si>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</si>
  <si>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</si>
  <si>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</si>
  <si>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</si>
  <si>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</si>
  <si>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</si>
  <si>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</si>
  <si>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</si>
  <si>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</si>
  <si>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</si>
  <si>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</si>
  <si>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</si>
  <si>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</si>
  <si>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</si>
  <si>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</si>
  <si>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</si>
  <si>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</si>
  <si>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</si>
  <si>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</si>
  <si>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</si>
  <si>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</si>
  <si>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</si>
  <si>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</si>
  <si>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</si>
  <si>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</si>
  <si>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</si>
  <si>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</si>
  <si>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</si>
  <si>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</si>
  <si>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</si>
  <si>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</si>
  <si>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</si>
  <si>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</si>
  <si>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</si>
  <si>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</si>
  <si>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</si>
  <si>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</si>
  <si>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</si>
  <si>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</si>
  <si>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</si>
  <si>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</si>
  <si>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</si>
  <si>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</si>
  <si>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</si>
  <si>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</si>
  <si>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</si>
  <si>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</si>
  <si>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</si>
  <si>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</si>
  <si>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</si>
  <si>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</si>
  <si>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</si>
  <si>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</si>
  <si>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</si>
  <si>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</si>
  <si>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</si>
  <si>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</si>
  <si>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</si>
  <si>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</si>
  <si>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</si>
  <si>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</si>
  <si>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</si>
  <si>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</si>
  <si>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</si>
  <si>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</si>
  <si>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</si>
  <si>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</si>
  <si>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</si>
  <si>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</si>
  <si>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</si>
  <si>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</si>
  <si>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</si>
  <si>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</si>
  <si>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</si>
  <si>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</si>
  <si>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</si>
  <si>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</si>
  <si>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</si>
  <si>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</si>
  <si>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</si>
  <si>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</si>
  <si>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</si>
  <si>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</si>
  <si>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</si>
  <si>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</si>
  <si>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</si>
  <si>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</si>
  <si>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</si>
  <si>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</si>
  <si>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</si>
  <si>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</si>
  <si>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</si>
  <si>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</si>
  <si>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</si>
  <si>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</si>
  <si>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</si>
  <si>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</si>
  <si>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</si>
  <si>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</si>
  <si>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</si>
  <si>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</si>
  <si>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</si>
  <si>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</si>
  <si>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</si>
  <si>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</si>
  <si>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</si>
  <si>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</si>
  <si>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</si>
  <si>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</si>
  <si>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</si>
  <si>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</si>
  <si>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</si>
  <si>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</si>
  <si>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</si>
  <si>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</si>
  <si>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</si>
  <si>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</si>
  <si>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</si>
  <si>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</si>
  <si>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</si>
  <si>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</si>
  <si>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</si>
  <si>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</si>
  <si>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</si>
  <si>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</si>
  <si>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</si>
  <si>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</si>
  <si>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</si>
  <si>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</si>
  <si>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</si>
  <si>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</si>
  <si>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</si>
  <si>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</si>
  <si>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</si>
  <si>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</si>
  <si>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</si>
  <si>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</si>
  <si>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</si>
  <si>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</si>
  <si>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</si>
  <si>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</si>
  <si>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</si>
  <si>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</si>
  <si>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</si>
  <si>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</si>
  <si>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</si>
  <si>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</si>
  <si>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</si>
  <si>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</si>
  <si>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</si>
  <si>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</si>
  <si>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</si>
  <si>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</si>
  <si>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</si>
  <si>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</si>
  <si>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</si>
  <si>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</si>
  <si>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</si>
  <si>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</si>
  <si>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</si>
  <si>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</si>
  <si>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</si>
  <si>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</si>
  <si>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</si>
  <si>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</si>
  <si>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</si>
  <si>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</si>
  <si>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</si>
  <si>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</si>
  <si>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</si>
  <si>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</si>
  <si>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</si>
  <si>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</si>
  <si>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</si>
  <si>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</si>
  <si>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</si>
  <si>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</si>
  <si>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</si>
  <si>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</si>
  <si>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</si>
  <si>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</si>
  <si>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</si>
  <si>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</si>
  <si>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</si>
  <si>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</si>
  <si>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</si>
  <si>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</si>
  <si>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</si>
  <si>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</si>
  <si>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</si>
  <si>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</si>
  <si>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</si>
  <si>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</si>
  <si>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</si>
  <si>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</si>
  <si>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</si>
  <si>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</si>
  <si>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</si>
  <si>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</si>
  <si>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</si>
  <si>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</si>
  <si>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</si>
  <si>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</si>
  <si>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</si>
  <si>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</si>
  <si>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</si>
  <si>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</si>
  <si>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</si>
  <si>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</si>
  <si>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</si>
  <si>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</si>
  <si>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</si>
  <si>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</si>
  <si>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</si>
  <si>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</si>
  <si>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</si>
  <si>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</si>
  <si>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</si>
  <si>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</si>
  <si>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</si>
  <si>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</si>
  <si>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</si>
  <si>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</si>
  <si>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</si>
  <si>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</si>
  <si>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</si>
  <si>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</si>
  <si>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</si>
  <si>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</si>
  <si>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</si>
  <si>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</si>
  <si>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</si>
  <si>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</si>
  <si>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</si>
  <si>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</si>
  <si>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</si>
  <si>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</si>
  <si>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</si>
  <si>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</si>
  <si>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</si>
  <si>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</si>
  <si>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</si>
  <si>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</si>
  <si>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</si>
  <si>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</si>
  <si>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</si>
  <si>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</si>
  <si>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</si>
  <si>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</si>
  <si>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</si>
  <si>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</si>
  <si>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</si>
  <si>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</si>
  <si>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</si>
  <si>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</si>
  <si>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</si>
  <si>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</si>
  <si>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</si>
  <si>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</si>
  <si>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</si>
  <si>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</si>
  <si>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</si>
  <si>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</si>
  <si>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</si>
  <si>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</si>
  <si>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</si>
  <si>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</si>
  <si>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</si>
  <si>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</si>
  <si>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</si>
  <si>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</si>
  <si>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</si>
  <si>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</si>
  <si>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</si>
  <si>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</si>
  <si>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</si>
  <si>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</si>
  <si>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</si>
  <si>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</si>
  <si>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</si>
  <si>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</si>
  <si>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</si>
  <si>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</si>
  <si>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</si>
  <si>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</si>
  <si>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</si>
  <si>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</si>
  <si>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</si>
  <si>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</si>
  <si>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</si>
  <si>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</si>
  <si>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</si>
  <si>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</si>
  <si>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</si>
  <si>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</si>
  <si>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</si>
  <si>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</si>
  <si>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</si>
  <si>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</si>
  <si>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</si>
  <si>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</si>
  <si>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</si>
  <si>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</si>
  <si>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</si>
  <si>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</si>
  <si>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</si>
  <si>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</si>
  <si>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</si>
  <si>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</si>
  <si>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</si>
  <si>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</si>
  <si>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</si>
  <si>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</si>
  <si>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</si>
  <si>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</si>
  <si>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</si>
  <si>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</si>
  <si>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</si>
  <si>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</si>
  <si>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</si>
  <si>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</si>
  <si>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</si>
  <si>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</si>
  <si>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</si>
  <si>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</si>
  <si>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</si>
  <si>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</si>
  <si>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</si>
  <si>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</si>
  <si>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</si>
  <si>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</si>
  <si>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</si>
  <si>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</si>
  <si>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</si>
  <si>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</si>
  <si>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</si>
  <si>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</si>
  <si>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</si>
  <si>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</si>
  <si>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</si>
  <si>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</si>
  <si>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</si>
  <si>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</si>
  <si>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</si>
  <si>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</si>
  <si>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</si>
  <si>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</si>
  <si>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</si>
  <si>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</si>
  <si>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</si>
  <si>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</si>
  <si>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</si>
  <si>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</si>
  <si>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</si>
  <si>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</si>
  <si>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</si>
  <si>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</si>
  <si>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</si>
  <si>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</si>
  <si>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</si>
  <si>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</si>
  <si>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</si>
  <si>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</si>
  <si>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</si>
  <si>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</si>
  <si>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</si>
  <si>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</si>
  <si>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</si>
  <si>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</si>
  <si>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</si>
  <si>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</si>
  <si>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</si>
  <si>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</si>
  <si>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</si>
  <si>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</si>
  <si>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</si>
  <si>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</si>
  <si>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</si>
  <si>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</si>
  <si>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</si>
  <si>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</si>
  <si>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</si>
  <si>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</si>
  <si>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</si>
  <si>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</si>
  <si>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</si>
  <si>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</si>
  <si>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</si>
  <si>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</si>
  <si>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</si>
  <si>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</si>
  <si>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</si>
  <si>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</si>
  <si>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</si>
  <si>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</si>
  <si>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</si>
  <si>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</si>
  <si>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</si>
  <si>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</si>
  <si>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</si>
  <si>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</si>
  <si>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</si>
  <si>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</si>
  <si>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</si>
  <si>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</si>
  <si>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</si>
  <si>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</si>
  <si>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</si>
  <si>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</si>
  <si>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</si>
  <si>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</si>
  <si>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</si>
  <si>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</si>
  <si>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</si>
  <si>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</si>
  <si>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</si>
  <si>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</si>
  <si>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</si>
  <si>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</si>
  <si>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</si>
  <si>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</si>
  <si>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</si>
  <si>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</si>
  <si>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</si>
  <si>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</si>
  <si>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</si>
  <si>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</si>
  <si>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</si>
  <si>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</si>
  <si>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</si>
  <si>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</si>
  <si>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</si>
  <si>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</si>
  <si>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</si>
  <si>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</si>
  <si>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</si>
  <si>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</si>
  <si>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</si>
  <si>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</si>
  <si>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</si>
  <si>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</si>
  <si>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</si>
  <si>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</si>
  <si>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</si>
  <si>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</si>
  <si>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</si>
  <si>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</si>
  <si>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</si>
  <si>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</si>
  <si>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</si>
  <si>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</si>
  <si>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</si>
  <si>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</si>
  <si>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</si>
  <si>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</si>
  <si>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</si>
  <si>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</si>
  <si>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</si>
  <si>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</si>
  <si>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</si>
  <si>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</si>
  <si>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</si>
  <si>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</si>
  <si>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</si>
  <si>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</si>
  <si>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</si>
  <si>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</si>
  <si>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</si>
  <si>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</si>
  <si>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</si>
  <si>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</si>
  <si>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</si>
  <si>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</si>
  <si>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</si>
  <si>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</si>
  <si>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</si>
  <si>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</si>
  <si>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</si>
  <si>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</si>
  <si>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</si>
  <si>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</si>
  <si>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</si>
  <si>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</si>
  <si>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</si>
  <si>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</si>
  <si>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</si>
  <si>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</si>
  <si>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</si>
  <si>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</si>
  <si>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</si>
  <si>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</si>
  <si>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</si>
  <si>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</si>
  <si>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</si>
  <si>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</si>
  <si>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</si>
  <si>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</si>
  <si>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</si>
  <si>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</si>
  <si>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</si>
  <si>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</si>
  <si>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</si>
  <si>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</si>
  <si>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</si>
  <si>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</si>
  <si>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</si>
  <si>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</si>
  <si>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</si>
  <si>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</si>
  <si>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</si>
  <si>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</si>
  <si>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</si>
  <si>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</si>
  <si>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</si>
  <si>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</si>
  <si>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</si>
  <si>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</si>
  <si>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</si>
  <si>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</si>
  <si>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</si>
  <si>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</si>
  <si>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</si>
  <si>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</si>
  <si>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</si>
  <si>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</si>
  <si>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</si>
  <si>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</si>
  <si>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</si>
  <si>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</si>
  <si>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</si>
  <si>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</si>
  <si>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</si>
  <si>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</si>
  <si>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</si>
  <si>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</si>
  <si>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</si>
  <si>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</si>
  <si>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</si>
  <si>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</si>
  <si>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</si>
  <si>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</si>
  <si>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</si>
  <si>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</si>
  <si>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</si>
  <si>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</si>
  <si>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</si>
  <si>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</si>
  <si>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</si>
  <si>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</si>
  <si>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</si>
  <si>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</si>
  <si>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</si>
  <si>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</si>
  <si>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</si>
  <si>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</si>
  <si>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</si>
  <si>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</si>
  <si>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</si>
  <si>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</si>
  <si>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</si>
  <si>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</si>
  <si>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</si>
  <si>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</si>
  <si>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</si>
  <si>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</si>
  <si>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</si>
  <si>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</si>
  <si>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</si>
  <si>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</si>
  <si>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</si>
  <si>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</si>
  <si>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</si>
  <si>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</si>
  <si>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</si>
  <si>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</si>
  <si>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</si>
  <si>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</si>
  <si>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</si>
  <si>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</si>
  <si>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</si>
  <si>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</si>
  <si>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</si>
  <si>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</si>
  <si>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</si>
  <si>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</si>
  <si>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</si>
  <si>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</si>
  <si>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</si>
  <si>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</si>
  <si>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</si>
  <si>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</si>
  <si>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</si>
  <si>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</si>
  <si>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</si>
  <si>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</si>
  <si>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</si>
  <si>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</si>
  <si>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</si>
  <si>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</si>
  <si>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</si>
  <si>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</si>
  <si>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</si>
  <si>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</si>
  <si>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</si>
  <si>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</si>
  <si>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</si>
  <si>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</si>
  <si>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</si>
  <si>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</si>
  <si>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</si>
  <si>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</si>
  <si>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</si>
  <si>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</si>
  <si>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</si>
  <si>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</si>
  <si>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</si>
  <si>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</si>
  <si>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</si>
  <si>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</si>
  <si>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</si>
  <si>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</si>
  <si>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</si>
  <si>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</si>
  <si>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</si>
  <si>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</si>
  <si>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</si>
  <si>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</si>
  <si>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</si>
  <si>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</si>
  <si>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</si>
  <si>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</si>
  <si>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</si>
  <si>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</si>
  <si>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</si>
  <si>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</si>
  <si>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</si>
  <si>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</si>
  <si>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</si>
  <si>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</si>
  <si>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</si>
  <si>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</si>
  <si>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</si>
  <si>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</si>
  <si>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</si>
  <si>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</si>
  <si>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</si>
  <si>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</si>
  <si>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</si>
  <si>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</si>
  <si>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</si>
  <si>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</si>
  <si>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</si>
  <si>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</si>
  <si>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</si>
  <si>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</si>
  <si>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</si>
  <si>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</si>
  <si>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</si>
  <si>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</si>
  <si>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</si>
  <si>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</si>
  <si>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</si>
  <si>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</si>
  <si>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</si>
  <si>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</si>
  <si>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</si>
  <si>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</si>
  <si>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</si>
  <si>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</si>
  <si>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</si>
  <si>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</si>
  <si>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</si>
  <si>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</si>
  <si>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</si>
  <si>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</si>
  <si>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</si>
  <si>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</si>
  <si>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</si>
  <si>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</si>
  <si>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</si>
  <si>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</si>
  <si>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</si>
  <si>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</si>
  <si>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</si>
  <si>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</si>
  <si>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</si>
  <si>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</si>
  <si>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</si>
  <si>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</si>
  <si>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</si>
  <si>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</si>
  <si>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</si>
  <si>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</si>
  <si>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</si>
  <si>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</si>
  <si>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</si>
  <si>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</si>
  <si>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</si>
  <si>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</si>
  <si>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</si>
  <si>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</si>
  <si>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</si>
  <si>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</si>
  <si>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</si>
  <si>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</si>
  <si>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</si>
  <si>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</si>
  <si>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</si>
  <si>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</si>
  <si>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</si>
  <si>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</si>
  <si>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</si>
  <si>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</si>
  <si>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</si>
  <si>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</si>
  <si>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</si>
  <si>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</si>
  <si>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</si>
  <si>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</si>
  <si>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</si>
  <si>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</si>
  <si>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</si>
  <si>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</si>
  <si>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</si>
  <si>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</si>
  <si>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</si>
  <si>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</si>
  <si>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</si>
  <si>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</si>
  <si>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</si>
  <si>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</si>
  <si>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</si>
  <si>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</si>
  <si>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</si>
  <si>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</si>
  <si>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</si>
  <si>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</si>
  <si>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</si>
  <si>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</si>
  <si>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</si>
  <si>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</si>
  <si>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</si>
  <si>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</si>
  <si>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</si>
  <si>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</si>
  <si>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</si>
  <si>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</si>
  <si>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</si>
  <si>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</si>
  <si>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</si>
  <si>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</si>
  <si>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</si>
  <si>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</si>
  <si>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</si>
  <si>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</si>
  <si>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</si>
  <si>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</si>
  <si>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</si>
  <si>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</si>
  <si>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</si>
  <si>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</si>
  <si>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</si>
  <si>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</si>
  <si>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</si>
  <si>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</si>
  <si>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</si>
  <si>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</si>
  <si>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</si>
  <si>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</si>
  <si>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</si>
  <si>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</si>
  <si>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</si>
  <si>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</si>
  <si>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</si>
  <si>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</si>
  <si>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</si>
  <si>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</si>
  <si>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</si>
  <si>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</si>
  <si>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</si>
  <si>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</si>
  <si>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</si>
  <si>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</si>
  <si>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</si>
  <si>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</si>
  <si>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</si>
  <si>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</si>
  <si>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</si>
  <si>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</si>
  <si>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</si>
  <si>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</si>
  <si>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</si>
  <si>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</si>
  <si>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</si>
  <si>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</si>
  <si>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</si>
  <si>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</si>
  <si>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</si>
  <si>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</si>
  <si>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</si>
  <si>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</si>
  <si>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</si>
  <si>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</si>
  <si>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</si>
  <si>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</si>
  <si>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</si>
  <si>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</si>
  <si>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</si>
  <si>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</si>
  <si>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</si>
  <si>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</si>
  <si>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</si>
  <si>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</si>
  <si>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</si>
  <si>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</si>
  <si>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</si>
  <si>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</si>
  <si>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</si>
  <si>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</si>
  <si>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</si>
  <si>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</si>
  <si>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</si>
  <si>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</si>
  <si>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</si>
  <si>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</si>
  <si>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</si>
  <si>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</si>
  <si>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</si>
  <si>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</si>
  <si>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</si>
  <si>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</si>
  <si>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</si>
  <si>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</si>
  <si>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</si>
  <si>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</si>
  <si>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</si>
  <si>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</si>
  <si>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</si>
  <si>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</si>
  <si>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</si>
  <si>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</si>
  <si>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</si>
  <si>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</si>
  <si>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</si>
  <si>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</si>
  <si>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</si>
  <si>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</si>
  <si>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</si>
  <si>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</si>
  <si>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</si>
  <si>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</si>
  <si>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</si>
  <si>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</si>
  <si>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</si>
  <si>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</si>
  <si>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</si>
  <si>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</si>
  <si>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</si>
  <si>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</si>
  <si>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</si>
  <si>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</si>
  <si>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</si>
  <si>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</si>
  <si>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</si>
  <si>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</si>
  <si>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</si>
  <si>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</si>
  <si>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</si>
  <si>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</si>
  <si>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</si>
  <si>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</si>
  <si>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</si>
  <si>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</si>
  <si>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</si>
  <si>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</si>
  <si>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</si>
  <si>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</si>
  <si>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</si>
  <si>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</si>
  <si>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</si>
  <si>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</si>
  <si>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</si>
  <si>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</si>
  <si>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</si>
  <si>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</si>
  <si>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</si>
  <si>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</si>
  <si>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</si>
  <si>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</si>
  <si>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</si>
  <si>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</si>
  <si>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</si>
  <si>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</si>
  <si>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</si>
  <si>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</si>
  <si>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</si>
  <si>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</si>
  <si>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</si>
  <si>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</si>
  <si>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</si>
  <si>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</si>
  <si>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</si>
  <si>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</si>
  <si>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</si>
  <si>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</si>
  <si>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</si>
  <si>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</si>
  <si>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</si>
  <si>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</si>
  <si>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</si>
  <si>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</si>
  <si>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</si>
  <si>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</si>
  <si>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</si>
  <si>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</si>
  <si>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</si>
  <si>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</si>
  <si>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</si>
  <si>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</si>
  <si>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</si>
  <si>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</si>
  <si>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</si>
  <si>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</si>
  <si>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</si>
  <si>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</si>
  <si>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</si>
  <si>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</si>
  <si>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</si>
  <si>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</si>
  <si>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</si>
  <si>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</si>
  <si>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</si>
  <si>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</si>
  <si>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</si>
  <si>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</si>
  <si>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</si>
  <si>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</si>
  <si>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</si>
  <si>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</si>
  <si>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</si>
  <si>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</si>
  <si>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</si>
  <si>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</si>
  <si>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</si>
  <si>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</si>
  <si>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</si>
  <si>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</si>
  <si>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</si>
  <si>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</si>
  <si>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</si>
  <si>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</si>
  <si>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</si>
  <si>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</si>
  <si>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</si>
  <si>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</si>
  <si>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</si>
  <si>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</si>
  <si>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</si>
  <si>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</si>
  <si>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</si>
  <si>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</si>
  <si>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</si>
  <si>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</si>
  <si>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</si>
  <si>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</si>
  <si>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</si>
  <si>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</si>
  <si>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</si>
  <si>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</si>
  <si>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</si>
  <si>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</si>
  <si>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</si>
  <si>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</si>
  <si>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</si>
  <si>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</si>
  <si>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</si>
  <si>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</si>
  <si>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</si>
  <si>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</si>
  <si>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</si>
  <si>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</si>
  <si>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</si>
  <si>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</si>
  <si>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</si>
  <si>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</si>
  <si>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</si>
  <si>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</si>
  <si>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</si>
  <si>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</si>
  <si>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</si>
  <si>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</si>
  <si>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</si>
  <si>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</si>
  <si>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</si>
  <si>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</si>
  <si>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</si>
  <si>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</si>
  <si>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</si>
  <si>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</si>
  <si>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</si>
  <si>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</si>
  <si>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</si>
  <si>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</si>
  <si>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</si>
  <si>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</si>
  <si>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</si>
  <si>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</si>
  <si>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</si>
  <si>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</si>
  <si>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</si>
  <si>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</si>
  <si>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</si>
  <si>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</si>
  <si>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</si>
  <si>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</si>
  <si>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</si>
  <si>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</si>
  <si>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</si>
  <si>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</si>
  <si>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</si>
  <si>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</si>
  <si>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</si>
  <si>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</si>
  <si>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</si>
  <si>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</si>
  <si>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</si>
  <si>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</si>
  <si>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</si>
  <si>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</si>
  <si>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</si>
  <si>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</si>
  <si>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</si>
  <si>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</si>
  <si>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</si>
  <si>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</si>
  <si>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</si>
  <si>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</si>
  <si>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</si>
  <si>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</si>
  <si>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</si>
  <si>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</si>
  <si>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</si>
  <si>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</si>
  <si>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</si>
  <si>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</si>
  <si>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</si>
  <si>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</si>
  <si>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</si>
  <si>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</si>
  <si>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</si>
  <si>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</si>
  <si>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</si>
  <si>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</si>
  <si>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</si>
  <si>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</si>
  <si>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</si>
  <si>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</si>
  <si>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</si>
  <si>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</si>
  <si>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</si>
  <si>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</si>
  <si>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</si>
  <si>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</si>
  <si>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</si>
  <si>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</si>
  <si>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</si>
  <si>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</si>
  <si>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</si>
  <si>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</si>
  <si>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</si>
  <si>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</si>
  <si>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</si>
  <si>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</si>
  <si>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</si>
  <si>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</si>
  <si>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</si>
  <si>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</si>
  <si>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</si>
  <si>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</si>
  <si>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</si>
  <si>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</si>
  <si>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</si>
  <si>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</si>
  <si>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</si>
  <si>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</si>
  <si>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</si>
  <si>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</si>
  <si>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</si>
  <si>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</si>
  <si>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</si>
  <si>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</si>
  <si>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</si>
  <si>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</si>
  <si>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</si>
  <si>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</si>
  <si>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</si>
  <si>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</si>
  <si>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</si>
  <si>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</si>
  <si>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</si>
  <si>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</si>
  <si>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</si>
  <si>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</si>
  <si>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</si>
  <si>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</si>
  <si>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</si>
  <si>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</si>
  <si>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</si>
  <si>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</si>
  <si>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</si>
  <si>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</si>
  <si>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</si>
  <si>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</si>
  <si>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</si>
  <si>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</si>
  <si>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</si>
  <si>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</si>
  <si>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</si>
  <si>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</si>
  <si>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</si>
  <si>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</si>
  <si>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</si>
  <si>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</si>
  <si>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</si>
  <si>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</si>
  <si>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</si>
  <si>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</si>
  <si>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</si>
  <si>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</si>
  <si>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</si>
  <si>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</si>
  <si>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</si>
  <si>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</si>
  <si>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</si>
  <si>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</si>
  <si>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</si>
  <si>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</si>
  <si>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</si>
  <si>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</si>
  <si>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</si>
  <si>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</si>
  <si>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</si>
  <si>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</si>
  <si>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</si>
  <si>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</si>
  <si>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</si>
  <si>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</si>
  <si>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</si>
  <si>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</si>
  <si>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</si>
  <si>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</si>
  <si>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</si>
  <si>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</si>
  <si>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</si>
  <si>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</si>
  <si>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</si>
  <si>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</si>
  <si>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</si>
  <si>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</si>
  <si>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</si>
  <si>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</si>
  <si>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</si>
  <si>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</si>
  <si>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</si>
  <si>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</si>
  <si>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</si>
  <si>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</si>
  <si>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</si>
  <si>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</si>
  <si>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</si>
  <si>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</si>
  <si>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</si>
  <si>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</si>
  <si>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</si>
  <si>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</si>
  <si>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</si>
  <si>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</si>
  <si>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</si>
  <si>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</si>
  <si>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</si>
  <si>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</si>
  <si>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</si>
  <si>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</si>
  <si>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</si>
  <si>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</si>
  <si>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</si>
  <si>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</si>
  <si>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</si>
  <si>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</si>
  <si>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</si>
  <si>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</si>
  <si>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</si>
  <si>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</si>
  <si>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</si>
  <si>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</si>
  <si>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</si>
  <si>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</si>
  <si>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</si>
  <si>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</si>
  <si>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</si>
  <si>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</si>
  <si>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</si>
  <si>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</si>
  <si>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</si>
  <si>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</si>
  <si>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</si>
  <si>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</si>
  <si>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</si>
  <si>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</si>
  <si>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</si>
  <si>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</si>
  <si>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</si>
  <si>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</si>
  <si>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</si>
  <si>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</si>
  <si>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</si>
  <si>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</si>
  <si>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</si>
  <si>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</si>
  <si>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</si>
  <si>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</si>
  <si>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</si>
  <si>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</si>
  <si>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</si>
  <si>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</si>
  <si>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</si>
  <si>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</si>
  <si>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</si>
  <si>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</si>
  <si>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</si>
  <si>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</si>
  <si>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</si>
  <si>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</si>
  <si>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</si>
  <si>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</si>
  <si>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</si>
  <si>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</si>
  <si>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</si>
  <si>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</si>
  <si>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</si>
  <si>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</si>
  <si>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</si>
  <si>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</si>
  <si>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</si>
  <si>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</si>
  <si>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</si>
  <si>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</si>
  <si>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</si>
  <si>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</si>
  <si>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</si>
  <si>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</si>
  <si>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</si>
  <si>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</si>
  <si>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</si>
  <si>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</si>
  <si>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</si>
  <si>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</si>
  <si>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</si>
  <si>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</si>
  <si>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</si>
  <si>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</si>
  <si>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</si>
  <si>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</si>
  <si>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</si>
  <si>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</si>
  <si>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</si>
  <si>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</si>
  <si>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</si>
  <si>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</si>
  <si>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</si>
  <si>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</si>
  <si>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</si>
  <si>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</si>
  <si>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</si>
  <si>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</si>
  <si>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</si>
  <si>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</si>
  <si>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</si>
  <si>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</si>
  <si>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</si>
  <si>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</si>
  <si>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</si>
  <si>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</si>
  <si>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</si>
  <si>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</si>
  <si>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</si>
  <si>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</si>
  <si>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</si>
  <si>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</si>
  <si>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</si>
  <si>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</si>
  <si>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</si>
  <si>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</si>
  <si>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</si>
  <si>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</si>
  <si>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</si>
  <si>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</si>
  <si>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</si>
  <si>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</si>
  <si>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</si>
  <si>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</si>
  <si>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</si>
  <si>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</si>
  <si>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</si>
  <si>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</si>
  <si>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</si>
  <si>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</si>
  <si>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</si>
  <si>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</si>
  <si>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</si>
  <si>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</si>
  <si>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</si>
  <si>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</si>
  <si>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</si>
  <si>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</si>
  <si>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</si>
  <si>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</si>
  <si>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</si>
  <si>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</si>
  <si>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</si>
  <si>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</si>
  <si>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</si>
  <si>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</si>
  <si>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</si>
  <si>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</si>
  <si>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</si>
  <si>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</si>
  <si>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</si>
  <si>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</si>
  <si>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</si>
  <si>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</si>
  <si>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</si>
  <si>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</si>
  <si>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</si>
  <si>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</si>
  <si>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</si>
  <si>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</si>
  <si>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</si>
  <si>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</si>
  <si>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</si>
  <si>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</si>
  <si>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</si>
  <si>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</si>
  <si>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</si>
  <si>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</si>
  <si>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</si>
  <si>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</si>
  <si>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</si>
  <si>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</si>
  <si>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</si>
  <si>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</si>
  <si>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</si>
  <si>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</si>
  <si>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</si>
  <si>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</si>
  <si>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</si>
  <si>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</si>
  <si>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</si>
  <si>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</si>
  <si>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</si>
  <si>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</si>
  <si>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</si>
  <si>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</si>
  <si>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</si>
  <si>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</si>
  <si>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</si>
  <si>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</si>
  <si>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</si>
  <si>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</si>
  <si>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</si>
  <si>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</si>
  <si>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</si>
  <si>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</si>
  <si>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</si>
  <si>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</si>
  <si>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</si>
  <si>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</si>
  <si>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</si>
  <si>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</si>
  <si>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</si>
  <si>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</si>
  <si>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</si>
  <si>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</si>
  <si>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</si>
  <si>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</si>
  <si>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</si>
  <si>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</si>
  <si>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</si>
  <si>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</si>
  <si>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</si>
  <si>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</si>
  <si>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</si>
  <si>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</si>
  <si>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</si>
  <si>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</si>
  <si>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</si>
  <si>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</si>
  <si>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</si>
  <si>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</si>
  <si>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</si>
  <si>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</si>
  <si>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</si>
  <si>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</si>
  <si>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</si>
  <si>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</si>
  <si>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</si>
  <si>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</si>
  <si>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</si>
  <si>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</si>
  <si>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</si>
  <si>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</si>
  <si>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</si>
  <si>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</si>
  <si>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</si>
  <si>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</si>
  <si>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</si>
  <si>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</si>
  <si>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</si>
  <si>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</si>
  <si>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</si>
  <si>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</si>
  <si>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</si>
  <si>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</si>
  <si>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</si>
  <si>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</si>
  <si>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</si>
  <si>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</si>
  <si>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</si>
  <si>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</si>
  <si>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</si>
  <si>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</si>
  <si>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</si>
  <si>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</si>
  <si>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</si>
  <si>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</si>
  <si>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</si>
  <si>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</si>
  <si>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</si>
  <si>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</si>
  <si>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</si>
  <si>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</si>
  <si>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</si>
  <si>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</si>
  <si>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</si>
  <si>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</si>
  <si>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</si>
  <si>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</si>
  <si>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</si>
  <si>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</si>
  <si>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</si>
  <si>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</si>
  <si>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</si>
  <si>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</si>
  <si>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</si>
  <si>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</si>
  <si>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</si>
  <si>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</si>
  <si>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</si>
  <si>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</si>
  <si>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</si>
  <si>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</si>
  <si>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</si>
  <si>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</si>
  <si>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</si>
  <si>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</si>
  <si>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</si>
  <si>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</si>
  <si>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</si>
  <si>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</si>
  <si>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</si>
  <si>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</si>
  <si>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</si>
  <si>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</si>
  <si>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</si>
  <si>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</si>
  <si>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</si>
  <si>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</si>
  <si>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</si>
  <si>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</si>
  <si>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</si>
  <si>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</si>
  <si>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</si>
  <si>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</si>
  <si>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</si>
  <si>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</si>
  <si>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</si>
  <si>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</si>
  <si>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</si>
  <si>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</si>
  <si>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</si>
  <si>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</si>
  <si>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</si>
  <si>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</si>
  <si>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</si>
  <si>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</si>
  <si>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</si>
  <si>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</si>
  <si>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</si>
  <si>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</si>
  <si>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</si>
  <si>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</si>
  <si>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</si>
  <si>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</si>
  <si>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</si>
  <si>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</si>
  <si>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</si>
  <si>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</si>
  <si>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</si>
  <si>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</si>
  <si>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</si>
  <si>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</si>
  <si>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</si>
  <si>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</si>
  <si>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</si>
  <si>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</si>
  <si>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</si>
  <si>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</si>
  <si>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</si>
  <si>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</si>
  <si>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</si>
  <si>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</si>
  <si>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</si>
  <si>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</si>
  <si>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</si>
  <si>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</si>
  <si>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</si>
  <si>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</si>
  <si>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</si>
  <si>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</si>
  <si>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</si>
  <si>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</si>
  <si>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</si>
  <si>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</si>
  <si>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</si>
  <si>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</si>
  <si>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</si>
  <si>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</si>
  <si>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</si>
  <si>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</si>
  <si>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</si>
  <si>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</si>
  <si>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</si>
  <si>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</si>
  <si>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</si>
  <si>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</si>
  <si>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</si>
  <si>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</si>
  <si>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</si>
  <si>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</si>
  <si>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</si>
  <si>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</si>
  <si>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</si>
  <si>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</si>
  <si>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</si>
  <si>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</si>
  <si>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</si>
  <si>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</si>
  <si>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</si>
  <si>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</si>
  <si>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</si>
  <si>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</si>
  <si>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</si>
  <si>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</si>
  <si>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</si>
  <si>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</si>
  <si>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</si>
  <si>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</si>
  <si>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</si>
  <si>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</si>
  <si>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</si>
  <si>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</si>
  <si>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</si>
  <si>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</si>
  <si>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</si>
  <si>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</si>
  <si>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</si>
  <si>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</si>
  <si>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</si>
  <si>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</si>
  <si>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</si>
  <si>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</si>
  <si>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</si>
  <si>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</si>
  <si>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</si>
  <si>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</si>
  <si>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</si>
  <si>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</si>
  <si>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</si>
  <si>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</si>
  <si>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</si>
  <si>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</si>
  <si>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</si>
  <si>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</si>
  <si>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</si>
  <si>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</si>
  <si>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</si>
  <si>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</si>
  <si>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</si>
  <si>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</si>
  <si>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</si>
  <si>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</si>
  <si>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</si>
  <si>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</si>
  <si>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</si>
  <si>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</si>
  <si>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</si>
  <si>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</si>
  <si>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</si>
  <si>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</si>
  <si>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</si>
  <si>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</si>
  <si>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</si>
  <si>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</si>
  <si>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</si>
  <si>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</si>
  <si>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</si>
  <si>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</si>
  <si>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</si>
  <si>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</si>
  <si>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</si>
  <si>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</si>
  <si>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</si>
  <si>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</si>
  <si>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</si>
  <si>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</si>
  <si>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</si>
  <si>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</si>
  <si>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</si>
  <si>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</si>
  <si>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</si>
  <si>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</si>
  <si>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</si>
  <si>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</si>
  <si>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</si>
  <si>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</si>
  <si>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</si>
  <si>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</si>
  <si>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</si>
  <si>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</si>
  <si>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</si>
  <si>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</si>
  <si>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</si>
  <si>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</si>
  <si>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</si>
  <si>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</si>
  <si>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</si>
  <si>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</si>
  <si>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</si>
  <si>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</si>
  <si>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</si>
  <si>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</si>
  <si>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</si>
  <si>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</si>
  <si>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</si>
  <si>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</si>
  <si>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</si>
  <si>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</si>
  <si>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</si>
  <si>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</si>
  <si>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</si>
  <si>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</si>
  <si>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</si>
  <si>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</si>
  <si>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</si>
  <si>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</si>
  <si>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</si>
  <si>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</si>
  <si>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</si>
  <si>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</si>
  <si>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</si>
  <si>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</si>
  <si>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</si>
  <si>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</si>
  <si>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</si>
  <si>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</si>
  <si>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</si>
  <si>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</si>
  <si>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</si>
  <si>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</si>
  <si>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</si>
  <si>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</si>
  <si>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</si>
  <si>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</si>
  <si>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</si>
  <si>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</si>
  <si>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</si>
  <si>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</si>
  <si>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</si>
  <si>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</si>
  <si>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</si>
  <si>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</si>
  <si>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</si>
  <si>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</si>
  <si>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</si>
  <si>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</si>
  <si>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</si>
  <si>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</si>
  <si>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</si>
  <si>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</si>
  <si>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</si>
  <si>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</si>
  <si>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</si>
  <si>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</si>
  <si>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</si>
  <si>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</si>
  <si>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</si>
  <si>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</si>
  <si>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</si>
  <si>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</si>
  <si>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</si>
  <si>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</si>
  <si>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</si>
  <si>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</si>
  <si>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</si>
  <si>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</si>
  <si>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</si>
  <si>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</si>
  <si>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</si>
  <si>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</si>
  <si>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</si>
  <si>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</si>
  <si>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</si>
  <si>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</si>
  <si>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</si>
  <si>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</si>
  <si>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</si>
  <si>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</si>
  <si>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</si>
  <si>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</si>
  <si>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</si>
  <si>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</si>
  <si>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</si>
  <si>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</si>
  <si>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</si>
  <si>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</si>
  <si>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</si>
  <si>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</si>
  <si>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</si>
  <si>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</si>
  <si>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</si>
  <si>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</si>
  <si>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</si>
  <si>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</si>
  <si>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</si>
  <si>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</si>
  <si>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</si>
  <si>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</si>
  <si>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</si>
  <si>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</si>
  <si>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</si>
  <si>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</si>
  <si>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</si>
  <si>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</si>
  <si>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</si>
  <si>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</si>
  <si>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</si>
  <si>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</si>
  <si>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</si>
  <si>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</si>
  <si>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</si>
  <si>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</si>
  <si>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</si>
  <si>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</si>
  <si>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</si>
  <si>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</si>
  <si>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</si>
  <si>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</si>
  <si>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</si>
  <si>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</si>
  <si>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</si>
  <si>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</si>
  <si>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</si>
  <si>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</si>
  <si>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</si>
  <si>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</si>
  <si>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</si>
  <si>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</si>
  <si>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</si>
  <si>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</si>
  <si>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</si>
  <si>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</si>
  <si>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</si>
  <si>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</si>
  <si>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</si>
  <si>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</si>
  <si>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</si>
  <si>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</si>
  <si>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</si>
  <si>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</si>
  <si>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</si>
  <si>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</si>
  <si>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</si>
  <si>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</si>
  <si>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</si>
  <si>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</si>
  <si>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</si>
  <si>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</si>
  <si>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</si>
  <si>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</si>
  <si>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</si>
  <si>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</si>
  <si>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</si>
  <si>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</si>
  <si>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</si>
  <si>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</si>
  <si>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</si>
  <si>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</si>
  <si>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</si>
  <si>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</si>
  <si>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</si>
  <si>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</si>
  <si>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</si>
  <si>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</si>
  <si>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</si>
  <si>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</si>
  <si>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</si>
  <si>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</si>
  <si>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</si>
  <si>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</si>
  <si>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</si>
  <si>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</si>
  <si>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</si>
  <si>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</si>
  <si>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</si>
  <si>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</si>
  <si>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</si>
  <si>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</si>
  <si>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</si>
  <si>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</si>
  <si>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</si>
  <si>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</si>
  <si>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</si>
  <si>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</si>
  <si>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</si>
  <si>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</si>
  <si>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</si>
  <si>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</si>
  <si>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</si>
  <si>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</si>
  <si>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</si>
  <si>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</si>
  <si>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</si>
  <si>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</si>
  <si>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</si>
  <si>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</si>
  <si>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</si>
  <si>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</si>
  <si>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</si>
  <si>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</si>
  <si>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</si>
  <si>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</si>
  <si>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</si>
  <si>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</si>
  <si>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</si>
  <si>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</si>
  <si>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</si>
  <si>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</si>
  <si>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</si>
  <si>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</si>
  <si>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</si>
  <si>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</si>
  <si>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</si>
  <si>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</si>
  <si>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</si>
  <si>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</si>
  <si>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</si>
  <si>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</si>
  <si>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</si>
  <si>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</si>
  <si>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</si>
  <si>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</si>
  <si>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</si>
  <si>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</si>
  <si>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</si>
  <si>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</si>
  <si>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</si>
  <si>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</si>
  <si>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</si>
  <si>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</si>
  <si>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</si>
  <si>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</si>
  <si>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</si>
  <si>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</si>
  <si>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</si>
  <si>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</si>
  <si>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</si>
  <si>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</si>
  <si>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</si>
  <si>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</si>
  <si>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</si>
  <si>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</si>
  <si>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</si>
  <si>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</si>
  <si>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</si>
  <si>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</si>
  <si>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</si>
  <si>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</si>
  <si>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</si>
  <si>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</si>
  <si>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</si>
  <si>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</si>
  <si>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</si>
  <si>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</si>
  <si>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</si>
  <si>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</si>
  <si>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</si>
  <si>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</si>
  <si>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</si>
  <si>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</si>
  <si>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</si>
  <si>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</si>
  <si>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</si>
  <si>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</si>
  <si>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</si>
  <si>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</si>
  <si>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</si>
  <si>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</si>
  <si>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</si>
  <si>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</si>
  <si>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</si>
  <si>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</si>
  <si>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</si>
  <si>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</si>
  <si>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</si>
  <si>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</si>
  <si>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</si>
  <si>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</si>
  <si>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</si>
  <si>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</si>
  <si>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</si>
  <si>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</si>
  <si>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</si>
  <si>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</si>
  <si>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</si>
  <si>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</si>
  <si>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</si>
  <si>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</si>
  <si>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</si>
  <si>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</si>
  <si>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</si>
  <si>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</si>
  <si>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</si>
  <si>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</si>
  <si>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</si>
  <si>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</si>
  <si>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</si>
  <si>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</si>
  <si>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</si>
  <si>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</si>
  <si>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</si>
  <si>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</si>
  <si>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</si>
  <si>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</si>
  <si>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</si>
  <si>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</si>
  <si>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</si>
  <si>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</si>
  <si>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</si>
  <si>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</si>
  <si>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</si>
  <si>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</si>
  <si>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</si>
  <si>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</si>
  <si>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</si>
  <si>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</si>
  <si>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</si>
  <si>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</si>
  <si>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</si>
  <si>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</si>
  <si>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</si>
  <si>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</si>
  <si>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</si>
  <si>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</si>
  <si>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</si>
  <si>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</si>
  <si>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</si>
  <si>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</si>
  <si>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</si>
  <si>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</si>
  <si>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</si>
  <si>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</si>
  <si>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</si>
  <si>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</si>
  <si>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</si>
  <si>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</si>
  <si>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</si>
  <si>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</si>
  <si>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</si>
  <si>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</si>
  <si>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</si>
  <si>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</si>
  <si>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</si>
  <si>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</si>
  <si>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</si>
  <si>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</si>
  <si>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</si>
  <si>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</si>
  <si>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</si>
  <si>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</si>
  <si>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</si>
  <si>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</si>
  <si>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</si>
  <si>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</si>
  <si>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</si>
  <si>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</si>
  <si>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</si>
  <si>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</si>
  <si>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</si>
  <si>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</si>
  <si>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</si>
  <si>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</si>
  <si>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</si>
  <si>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</si>
  <si>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</si>
  <si>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</si>
  <si>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</si>
  <si>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</si>
  <si>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</si>
  <si>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</si>
  <si>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</si>
  <si>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</si>
  <si>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</si>
  <si>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</si>
  <si>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</si>
  <si>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</si>
  <si>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</si>
  <si>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</si>
  <si>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</si>
  <si>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</si>
  <si>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</si>
  <si>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</si>
  <si>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</si>
  <si>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</si>
  <si>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</si>
  <si>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</si>
  <si>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</si>
  <si>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</si>
  <si>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</si>
  <si>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</si>
  <si>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</si>
  <si>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</si>
  <si>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</si>
  <si>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</si>
  <si>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</si>
  <si>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</si>
  <si>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</si>
  <si>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</si>
  <si>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</si>
  <si>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</si>
  <si>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</si>
  <si>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</si>
  <si>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</si>
  <si>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</si>
  <si>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</si>
  <si>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</si>
  <si>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</si>
  <si>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</si>
  <si>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</si>
  <si>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</si>
  <si>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</si>
  <si>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</si>
  <si>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</si>
  <si>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</si>
  <si>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</si>
  <si>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</si>
  <si>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</si>
  <si>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</si>
  <si>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</si>
  <si>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</si>
  <si>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</si>
  <si>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</si>
  <si>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</si>
  <si>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</si>
  <si>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</si>
  <si>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</si>
  <si>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</si>
  <si>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</si>
  <si>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</si>
  <si>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</si>
  <si>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</si>
  <si>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</si>
  <si>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</si>
  <si>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</si>
  <si>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</si>
  <si>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</si>
  <si>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</si>
  <si>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</si>
  <si>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</si>
  <si>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</si>
  <si>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</si>
  <si>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</si>
  <si>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</si>
  <si>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</si>
  <si>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</si>
  <si>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</si>
  <si>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</si>
  <si>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</si>
  <si>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</si>
  <si>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</si>
  <si>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</si>
  <si>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</si>
  <si>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</si>
  <si>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</si>
  <si>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</si>
  <si>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</si>
  <si>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</si>
  <si>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</si>
  <si>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</si>
  <si>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</si>
  <si>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</si>
  <si>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</si>
  <si>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</si>
  <si>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</si>
  <si>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</si>
  <si>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</si>
  <si>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</si>
  <si>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</si>
  <si>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</si>
  <si>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</si>
  <si>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</si>
  <si>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</si>
  <si>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</si>
  <si>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</si>
  <si>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</si>
  <si>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</si>
  <si>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</si>
  <si>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</si>
  <si>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</si>
  <si>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</si>
  <si>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</si>
  <si>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</si>
  <si>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</si>
  <si>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</si>
  <si>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</si>
  <si>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</si>
  <si>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</si>
  <si>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</si>
  <si>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</si>
  <si>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</si>
  <si>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</si>
  <si>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</si>
  <si>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</si>
  <si>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</si>
  <si>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</si>
  <si>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</si>
  <si>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</si>
  <si>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</si>
  <si>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</si>
  <si>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</si>
  <si>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</si>
  <si>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</si>
  <si>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</si>
  <si>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</si>
  <si>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</si>
  <si>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</si>
  <si>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</si>
  <si>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</si>
  <si>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</si>
  <si>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</si>
  <si>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</si>
  <si>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</si>
  <si>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</si>
  <si>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</si>
  <si>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</si>
  <si>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</si>
  <si>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</si>
  <si>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</si>
  <si>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</si>
  <si>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</si>
  <si>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</si>
  <si>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</si>
  <si>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</si>
  <si>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</si>
  <si>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</si>
  <si>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</si>
  <si>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</si>
  <si>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</si>
  <si>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</si>
  <si>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</si>
  <si>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</si>
  <si>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</si>
  <si>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</si>
  <si>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</si>
  <si>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</si>
  <si>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</si>
  <si>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</si>
  <si>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</si>
  <si>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</si>
  <si>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</si>
  <si>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</si>
  <si>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</si>
  <si>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</si>
  <si>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</si>
  <si>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</si>
  <si>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</si>
  <si>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</si>
  <si>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</si>
  <si>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</si>
  <si>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</si>
  <si>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</si>
  <si>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</si>
  <si>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</si>
  <si>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</si>
  <si>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</si>
  <si>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</si>
  <si>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</si>
  <si>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</si>
  <si>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</si>
  <si>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</si>
  <si>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</si>
  <si>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</si>
  <si>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</si>
  <si>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</si>
  <si>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</si>
  <si>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</si>
  <si>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</si>
  <si>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</si>
  <si>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</si>
  <si>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</si>
  <si>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</si>
  <si>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</si>
  <si>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</si>
  <si>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</si>
  <si>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</si>
  <si>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</si>
  <si>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</si>
  <si>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</si>
  <si>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</si>
  <si>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</si>
  <si>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</si>
  <si>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</si>
  <si>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</si>
  <si>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</si>
  <si>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</si>
  <si>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</si>
  <si>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</si>
  <si>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</si>
  <si>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</si>
  <si>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</si>
  <si>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</si>
  <si>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</si>
  <si>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</si>
  <si>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</si>
  <si>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</si>
  <si>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</si>
  <si>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</si>
  <si>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</si>
  <si>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</si>
  <si>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</si>
  <si>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</si>
  <si>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</si>
  <si>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</si>
  <si>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</si>
  <si>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</si>
  <si>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</si>
  <si>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</si>
  <si>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</si>
  <si>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</si>
  <si>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</si>
  <si>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</si>
  <si>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</si>
  <si>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</si>
  <si>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</si>
  <si>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</si>
  <si>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</si>
  <si>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</si>
  <si>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</si>
  <si>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</si>
  <si>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</si>
  <si>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</si>
  <si>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</si>
  <si>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</si>
  <si>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</si>
  <si>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</si>
  <si>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</si>
  <si>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</si>
  <si>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</si>
  <si>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</si>
  <si>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</si>
  <si>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</si>
  <si>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</si>
  <si>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</si>
  <si>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</si>
  <si>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</si>
  <si>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</si>
  <si>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</si>
  <si>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</si>
  <si>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</si>
  <si>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</si>
  <si>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</si>
  <si>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</si>
  <si>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</si>
  <si>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</si>
  <si>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</si>
  <si>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</si>
  <si>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</si>
  <si>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</si>
  <si>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</si>
  <si>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</si>
  <si>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</si>
  <si>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</si>
  <si>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</si>
  <si>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</si>
  <si>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</si>
  <si>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</si>
  <si>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</si>
  <si>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</si>
  <si>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</si>
  <si>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</si>
  <si>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</si>
  <si>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</si>
  <si>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</si>
  <si>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</si>
  <si>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</si>
  <si>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</si>
  <si>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</si>
  <si>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</si>
  <si>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</si>
  <si>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</si>
  <si>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</si>
  <si>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</si>
  <si>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</si>
  <si>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</si>
  <si>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</si>
  <si>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</si>
  <si>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</si>
  <si>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</si>
  <si>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</si>
  <si>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</si>
  <si>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</si>
  <si>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</si>
  <si>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</si>
  <si>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</si>
  <si>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</si>
  <si>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</si>
  <si>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</si>
  <si>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</si>
  <si>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</si>
  <si>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</si>
  <si>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</si>
  <si>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</si>
  <si>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</si>
  <si>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</si>
  <si>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</si>
  <si>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</si>
  <si>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</si>
  <si>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</si>
  <si>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</si>
  <si>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</si>
  <si>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</si>
  <si>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</si>
  <si>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</si>
  <si>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</si>
  <si>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</si>
  <si>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</si>
  <si>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</si>
  <si>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</si>
  <si>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</si>
  <si>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</si>
  <si>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</si>
  <si>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</si>
  <si>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</si>
  <si>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</si>
  <si>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</si>
  <si>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</si>
  <si>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</si>
  <si>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</si>
  <si>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</si>
  <si>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</si>
  <si>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</si>
  <si>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</si>
  <si>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</si>
  <si>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</si>
  <si>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</si>
  <si>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</si>
  <si>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</si>
  <si>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</si>
  <si>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</si>
  <si>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</si>
  <si>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</si>
  <si>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</si>
  <si>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</si>
  <si>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</si>
  <si>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</si>
  <si>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</si>
  <si>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</si>
  <si>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</si>
  <si>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</si>
  <si>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</si>
  <si>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</si>
  <si>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</si>
  <si>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</si>
  <si>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</si>
  <si>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</si>
  <si>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</si>
  <si>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</si>
  <si>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</si>
  <si>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</si>
  <si>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</si>
  <si>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</si>
  <si>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</si>
  <si>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</si>
  <si>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</si>
  <si>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</si>
  <si>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</si>
  <si>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</si>
  <si>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</si>
  <si>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</si>
  <si>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</si>
  <si>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</si>
  <si>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</si>
  <si>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</si>
  <si>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</si>
  <si>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</si>
  <si>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</si>
  <si>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</si>
  <si>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</si>
  <si>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</si>
  <si>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</si>
  <si>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</si>
  <si>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</si>
  <si>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</si>
  <si>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</si>
  <si>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</si>
  <si>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</si>
  <si>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</si>
  <si>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</si>
  <si>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</si>
  <si>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</si>
  <si>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</si>
  <si>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</si>
  <si>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</si>
  <si>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</si>
  <si>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</si>
  <si>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</si>
  <si>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</si>
  <si>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</si>
  <si>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</si>
  <si>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</si>
  <si>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</si>
  <si>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</si>
  <si>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</si>
  <si>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</si>
  <si>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</si>
  <si>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</si>
  <si>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</si>
  <si>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</si>
  <si>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</si>
  <si>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</si>
  <si>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</si>
  <si>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</si>
  <si>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</si>
  <si>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</si>
  <si>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</si>
  <si>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</si>
  <si>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</si>
  <si>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</si>
  <si>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</si>
  <si>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</si>
  <si>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</si>
  <si>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</si>
  <si>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</si>
  <si>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</si>
  <si>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</si>
  <si>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</si>
  <si>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</si>
  <si>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</si>
  <si>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</si>
  <si>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</si>
  <si>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</si>
  <si>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</si>
  <si>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</si>
  <si>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</si>
  <si>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</si>
  <si>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</si>
  <si>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</si>
  <si>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</si>
  <si>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</si>
  <si>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</si>
  <si>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</si>
  <si>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</si>
  <si>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</si>
  <si>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</si>
  <si>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</si>
  <si>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</si>
  <si>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</si>
  <si>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</si>
  <si>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</si>
  <si>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</si>
  <si>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</si>
  <si>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</si>
  <si>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</si>
  <si>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</si>
  <si>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</si>
  <si>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</si>
  <si>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</si>
  <si>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</si>
  <si>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</si>
  <si>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</si>
  <si>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</si>
  <si>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</si>
  <si>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</si>
  <si>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</si>
  <si>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</si>
  <si>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</si>
  <si>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</si>
  <si>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</si>
  <si>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</si>
  <si>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</si>
  <si>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</si>
  <si>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</si>
  <si>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</si>
  <si>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</si>
  <si>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</si>
  <si>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</si>
  <si>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</si>
  <si>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</si>
  <si>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</si>
  <si>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</si>
  <si>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</si>
  <si>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</si>
  <si>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</si>
  <si>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</si>
  <si>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</si>
  <si>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</si>
  <si>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</si>
  <si>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</si>
  <si>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</si>
  <si>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</si>
  <si>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</si>
  <si>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</si>
  <si>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</si>
  <si>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</si>
  <si>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</si>
  <si>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</si>
  <si>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</si>
  <si>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</si>
  <si>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</si>
  <si>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</si>
  <si>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</si>
  <si>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</si>
  <si>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</si>
  <si>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</si>
  <si>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</si>
  <si>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</si>
  <si>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</si>
  <si>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</si>
  <si>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</si>
  <si>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</si>
  <si>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</si>
  <si>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</si>
  <si>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</si>
  <si>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</si>
  <si>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</si>
  <si>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</si>
  <si>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</si>
  <si>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</si>
  <si>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</si>
  <si>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</si>
  <si>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</si>
  <si>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</si>
  <si>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</si>
  <si>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</si>
  <si>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</si>
  <si>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</si>
  <si>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</si>
  <si>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</si>
  <si>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</si>
  <si>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</si>
  <si>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</si>
  <si>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</si>
  <si>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</si>
  <si>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</si>
  <si>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</si>
  <si>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</si>
  <si>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</si>
  <si>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</si>
  <si>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</si>
  <si>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</si>
  <si>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</si>
  <si>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</si>
  <si>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</si>
  <si>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</si>
  <si>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</si>
  <si>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</si>
  <si>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</si>
  <si>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</si>
  <si>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</si>
  <si>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</si>
  <si>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</si>
  <si>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</si>
  <si>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</si>
  <si>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</si>
  <si>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</si>
  <si>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</si>
  <si>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</si>
  <si>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</si>
  <si>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</si>
  <si>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</si>
  <si>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</si>
  <si>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</si>
  <si>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</si>
  <si>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</si>
  <si>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</si>
  <si>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</si>
  <si>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</si>
  <si>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</si>
  <si>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</si>
  <si>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</si>
  <si>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</si>
  <si>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</si>
  <si>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</si>
  <si>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</si>
  <si>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</si>
  <si>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</si>
  <si>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</si>
  <si>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</si>
  <si>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</si>
  <si>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</si>
  <si>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</si>
  <si>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</si>
  <si>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</si>
  <si>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</si>
  <si>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</si>
  <si>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</si>
  <si>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</si>
  <si>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</si>
  <si>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</si>
  <si>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</si>
  <si>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</si>
  <si>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</si>
  <si>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</si>
  <si>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</si>
  <si>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</si>
  <si>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</si>
  <si>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</si>
  <si>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</si>
  <si>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</si>
  <si>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</si>
  <si>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</si>
  <si>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</si>
  <si>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</si>
  <si>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</si>
  <si>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</si>
  <si>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</si>
  <si>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</si>
  <si>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</si>
  <si>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</si>
  <si>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</si>
  <si>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</si>
  <si>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</si>
  <si>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</si>
  <si>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</si>
  <si>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</si>
  <si>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</si>
  <si>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</si>
  <si>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</si>
  <si>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</si>
  <si>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</si>
  <si>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</si>
  <si>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</si>
  <si>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</si>
  <si>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</si>
  <si>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</si>
  <si>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</si>
  <si>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</si>
  <si>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</si>
  <si>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</si>
  <si>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</si>
  <si>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</si>
  <si>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</si>
  <si>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</si>
  <si>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</si>
  <si>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</si>
  <si>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</si>
  <si>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</si>
  <si>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</si>
  <si>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</si>
  <si>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</si>
  <si>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</si>
  <si>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</si>
  <si>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</si>
  <si>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</si>
  <si>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</si>
  <si>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</si>
  <si>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</si>
  <si>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</si>
  <si>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</si>
  <si>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</si>
  <si>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</si>
  <si>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</si>
  <si>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</si>
  <si>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</si>
  <si>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</si>
  <si>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</si>
  <si>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</si>
  <si>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</si>
  <si>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</si>
  <si>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</si>
  <si>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</si>
  <si>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</si>
  <si>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</si>
  <si>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</si>
  <si>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</si>
  <si>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</si>
  <si>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</si>
  <si>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</si>
  <si>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</si>
  <si>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</si>
  <si>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</si>
  <si>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</si>
  <si>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</si>
  <si>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</si>
  <si>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</si>
  <si>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</si>
  <si>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</si>
  <si>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</si>
  <si>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</si>
  <si>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</si>
  <si>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</si>
  <si>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</si>
  <si>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</si>
  <si>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</si>
  <si>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</si>
  <si>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</si>
  <si>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</si>
  <si>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</si>
  <si>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</si>
  <si>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</si>
  <si>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</si>
  <si>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</si>
  <si>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</si>
  <si>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</si>
  <si>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</si>
  <si>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</si>
  <si>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</si>
  <si>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</si>
  <si>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</si>
  <si>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</si>
  <si>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</si>
  <si>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</si>
  <si>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</si>
  <si>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</si>
  <si>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</si>
  <si>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</si>
  <si>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</si>
  <si>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</si>
  <si>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</si>
  <si>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</si>
  <si>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</si>
  <si>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</si>
  <si>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</si>
  <si>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</si>
  <si>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</si>
  <si>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</si>
  <si>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</si>
  <si>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</si>
  <si>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</si>
  <si>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</si>
  <si>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</si>
  <si>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</si>
  <si>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</si>
  <si>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</si>
  <si>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</si>
  <si>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</si>
  <si>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</si>
  <si>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</si>
  <si>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</si>
  <si>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</si>
  <si>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</si>
  <si>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</si>
  <si>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</si>
  <si>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</si>
  <si>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</si>
  <si>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</si>
  <si>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</si>
  <si>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</si>
  <si>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</si>
  <si>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</si>
  <si>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</si>
  <si>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</si>
  <si>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</si>
  <si>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</si>
  <si>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</si>
  <si>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</si>
  <si>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</si>
  <si>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</si>
  <si>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</si>
  <si>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</si>
  <si>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</si>
  <si>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</si>
  <si>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</si>
  <si>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</si>
  <si>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</si>
  <si>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</si>
  <si>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</si>
  <si>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</si>
  <si>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</si>
  <si>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</si>
  <si>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</si>
  <si>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</si>
  <si>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</si>
  <si>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</si>
  <si>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</si>
  <si>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</si>
  <si>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</si>
  <si>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</si>
  <si>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</si>
  <si>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</si>
  <si>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</si>
  <si>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</si>
  <si>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</si>
  <si>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</si>
  <si>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</si>
  <si>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</si>
  <si>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</si>
  <si>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</si>
  <si>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</si>
  <si>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</si>
  <si>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</si>
  <si>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</si>
  <si>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</si>
  <si>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</si>
  <si>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</si>
  <si>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</si>
  <si>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</si>
  <si>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</si>
  <si>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</si>
  <si>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</si>
  <si>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</si>
  <si>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</si>
  <si>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</si>
  <si>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</si>
  <si>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</si>
  <si>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</si>
  <si>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</si>
  <si>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</si>
  <si>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</si>
  <si>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</si>
  <si>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</si>
  <si>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</si>
  <si>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</si>
  <si>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</si>
  <si>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</si>
  <si>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</si>
  <si>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</si>
  <si>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</si>
  <si>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</si>
  <si>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</si>
  <si>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</si>
  <si>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</si>
  <si>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</si>
  <si>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</si>
  <si>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</si>
  <si>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</si>
  <si>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</si>
  <si>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</si>
  <si>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</si>
  <si>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</si>
  <si>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</si>
  <si>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</si>
  <si>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</si>
  <si>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</si>
  <si>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</si>
  <si>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</si>
  <si>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</si>
  <si>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</si>
  <si>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</si>
  <si>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</si>
  <si>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</si>
  <si>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</si>
  <si>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</si>
  <si>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</si>
  <si>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</si>
  <si>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</si>
  <si>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</si>
  <si>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</si>
  <si>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</si>
  <si>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</si>
  <si>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</si>
  <si>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</si>
  <si>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</si>
  <si>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</si>
  <si>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</si>
  <si>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</si>
  <si>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</si>
  <si>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</si>
  <si>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</si>
  <si>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</si>
  <si>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</si>
  <si>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</si>
  <si>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</si>
  <si>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</si>
  <si>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</si>
  <si>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</si>
  <si>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</si>
  <si>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</si>
  <si>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</si>
  <si>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</si>
  <si>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</si>
  <si>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</si>
  <si>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</si>
  <si>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</si>
  <si>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</si>
  <si>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</si>
  <si>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</si>
  <si>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</si>
  <si>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</si>
  <si>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</si>
  <si>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</si>
  <si>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</si>
  <si>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</si>
  <si>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</si>
  <si>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</si>
  <si>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</si>
  <si>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</si>
  <si>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</si>
  <si>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</si>
  <si>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</si>
  <si>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</si>
  <si>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</si>
  <si>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</si>
  <si>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</si>
  <si>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</si>
  <si>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</si>
  <si>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</si>
  <si>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</si>
  <si>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</si>
  <si>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</si>
  <si>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</si>
  <si>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</si>
  <si>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</si>
  <si>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</si>
  <si>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</si>
  <si>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</si>
  <si>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</si>
  <si>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</si>
  <si>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</si>
  <si>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</si>
  <si>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</si>
  <si>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</si>
  <si>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</si>
  <si>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</si>
  <si>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</si>
  <si>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</si>
  <si>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</si>
  <si>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</si>
  <si>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</si>
  <si>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</si>
  <si>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</si>
  <si>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</si>
  <si>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</si>
  <si>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</si>
  <si>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</si>
  <si>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</si>
  <si>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</si>
  <si>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</si>
  <si>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</si>
  <si>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</si>
  <si>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</si>
  <si>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</si>
  <si>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</si>
  <si>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</si>
  <si>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</si>
  <si>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</si>
  <si>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</si>
  <si>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</si>
  <si>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</si>
  <si>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</si>
  <si>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</si>
  <si>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</si>
  <si>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</si>
  <si>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</si>
  <si>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</si>
  <si>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</si>
  <si>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</si>
  <si>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</si>
  <si>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</si>
  <si>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</si>
  <si>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</si>
  <si>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</si>
  <si>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</si>
  <si>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</si>
  <si>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</si>
  <si>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</si>
  <si>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</si>
  <si>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</si>
  <si>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</si>
  <si>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</si>
  <si>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</si>
  <si>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</si>
  <si>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</si>
  <si>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</si>
  <si>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</si>
  <si>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</si>
  <si>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</si>
  <si>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</si>
  <si>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</si>
  <si>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</si>
  <si>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</si>
  <si>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</si>
  <si>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</si>
  <si>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</si>
  <si>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</si>
  <si>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</si>
  <si>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</si>
  <si>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</si>
  <si>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</si>
  <si>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</si>
  <si>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</si>
  <si>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</si>
  <si>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</si>
  <si>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</si>
  <si>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</si>
  <si>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</si>
  <si>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</si>
  <si>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</si>
  <si>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</si>
  <si>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</si>
  <si>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</si>
  <si>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</si>
  <si>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</si>
  <si>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</si>
  <si>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</si>
  <si>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</si>
  <si>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</si>
  <si>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</si>
  <si>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</si>
  <si>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</si>
  <si>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</si>
  <si>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</si>
  <si>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</si>
  <si>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</si>
  <si>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</si>
  <si>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</si>
  <si>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</si>
  <si>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</si>
  <si>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</si>
  <si>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</si>
  <si>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</si>
  <si>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</si>
  <si>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</si>
  <si>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</si>
  <si>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</si>
  <si>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</si>
  <si>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</si>
  <si>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</si>
  <si>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</si>
  <si>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</si>
  <si>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</si>
  <si>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</si>
  <si>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</si>
  <si>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</si>
  <si>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</si>
  <si>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</si>
  <si>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</si>
  <si>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</si>
  <si>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</si>
  <si>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</si>
  <si>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</si>
  <si>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</si>
  <si>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</si>
  <si>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</si>
  <si>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</si>
  <si>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</si>
  <si>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</si>
  <si>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</si>
  <si>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</si>
  <si>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</si>
  <si>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</si>
  <si>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</si>
  <si>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</si>
  <si>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</si>
  <si>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</si>
  <si>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</si>
  <si>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</si>
  <si>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</si>
  <si>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</si>
  <si>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</si>
  <si>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</si>
  <si>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</si>
  <si>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</si>
  <si>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</si>
  <si>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</si>
  <si>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</si>
  <si>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</si>
  <si>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</si>
  <si>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</si>
  <si>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</si>
  <si>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</si>
  <si>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</si>
  <si>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</si>
  <si>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</si>
  <si>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</si>
  <si>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</si>
  <si>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</si>
  <si>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</si>
  <si>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</si>
  <si>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</si>
  <si>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</si>
  <si>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</si>
  <si>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</si>
  <si>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</si>
  <si>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</si>
  <si>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</si>
  <si>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</si>
  <si>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</si>
  <si>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</si>
  <si>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</si>
  <si>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</si>
  <si>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</si>
  <si>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</si>
  <si>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</si>
  <si>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</si>
  <si>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</si>
  <si>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</si>
  <si>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</si>
  <si>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</si>
  <si>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</si>
  <si>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</si>
  <si>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</si>
  <si>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</si>
  <si>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</si>
  <si>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</si>
  <si>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</si>
  <si>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</si>
  <si>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</si>
  <si>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</si>
  <si>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</si>
  <si>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</si>
  <si>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</si>
  <si>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</si>
  <si>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</si>
  <si>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</si>
  <si>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</si>
  <si>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</si>
  <si>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</si>
  <si>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</si>
  <si>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</si>
  <si>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</si>
  <si>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</si>
  <si>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</si>
  <si>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</si>
  <si>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</si>
  <si>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</si>
  <si>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</si>
  <si>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</si>
  <si>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</si>
  <si>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</si>
  <si>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</si>
  <si>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</si>
  <si>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</si>
  <si>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</si>
  <si>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</si>
  <si>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</si>
  <si>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</si>
  <si>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</si>
  <si>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</si>
  <si>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</si>
  <si>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</si>
  <si>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</si>
  <si>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</si>
  <si>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</si>
  <si>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</si>
  <si>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</si>
  <si>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</si>
  <si>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</si>
  <si>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</si>
  <si>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</si>
  <si>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</si>
  <si>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</si>
  <si>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</si>
  <si>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</si>
  <si>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</si>
  <si>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</si>
  <si>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</si>
  <si>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</si>
  <si>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</si>
  <si>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</si>
  <si>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</si>
  <si>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</si>
  <si>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</si>
  <si>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</si>
  <si>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</si>
  <si>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</si>
  <si>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</si>
  <si>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</si>
  <si>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</si>
  <si>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</si>
  <si>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</si>
  <si>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</si>
  <si>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</si>
  <si>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</si>
  <si>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</si>
  <si>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</si>
  <si>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</si>
  <si>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</si>
  <si>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</si>
  <si>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</si>
  <si>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</si>
  <si>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</si>
  <si>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</si>
  <si>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</si>
  <si>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</si>
  <si>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</si>
  <si>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</si>
  <si>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</si>
  <si>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</si>
  <si>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</si>
  <si>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</si>
  <si>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</si>
  <si>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</si>
  <si>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</si>
  <si>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</si>
  <si>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</si>
  <si>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</si>
  <si>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</si>
  <si>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</si>
  <si>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</si>
  <si>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</si>
  <si>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</si>
  <si>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</si>
  <si>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</si>
  <si>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</si>
  <si>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</si>
  <si>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</si>
  <si>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</si>
  <si>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</si>
  <si>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</si>
  <si>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</si>
  <si>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</si>
  <si>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</si>
  <si>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</si>
  <si>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</si>
  <si>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</si>
  <si>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</si>
  <si>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</si>
  <si>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</si>
  <si>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</si>
  <si>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</si>
  <si>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</si>
  <si>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</si>
  <si>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</si>
  <si>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</si>
  <si>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</si>
  <si>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</si>
  <si>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</si>
  <si>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</si>
  <si>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</si>
  <si>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</si>
  <si>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</si>
  <si>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</si>
  <si>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</si>
  <si>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</si>
  <si>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</si>
  <si>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</si>
  <si>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</si>
  <si>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</si>
  <si>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</si>
  <si>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</si>
  <si>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</si>
  <si>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</si>
  <si>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</si>
  <si>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</si>
  <si>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</si>
  <si>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</si>
  <si>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</si>
  <si>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</si>
  <si>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</si>
  <si>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</si>
  <si>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</si>
  <si>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</si>
  <si>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</si>
  <si>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</si>
  <si>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</si>
  <si>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</si>
  <si>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</si>
  <si>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</si>
  <si>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</si>
  <si>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</si>
  <si>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</si>
  <si>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</si>
  <si>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</si>
  <si>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</si>
  <si>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</si>
  <si>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</si>
  <si>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</si>
  <si>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</si>
  <si>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</si>
  <si>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</si>
  <si>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</si>
  <si>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</si>
  <si>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</si>
  <si>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</si>
  <si>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</si>
  <si>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</si>
  <si>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</si>
  <si>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</si>
  <si>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</si>
  <si>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</si>
  <si>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</si>
  <si>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</si>
  <si>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</si>
  <si>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</si>
  <si>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</si>
  <si>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</si>
  <si>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</si>
  <si>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</si>
  <si>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</si>
  <si>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</si>
  <si>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</si>
  <si>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</si>
  <si>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</si>
  <si>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</si>
  <si>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</si>
  <si>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</si>
  <si>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</si>
  <si>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</si>
  <si>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</si>
  <si>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</si>
  <si>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</si>
  <si>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</si>
  <si>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</si>
  <si>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</si>
  <si>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</si>
  <si>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</si>
  <si>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</si>
  <si>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</si>
  <si>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</si>
  <si>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</si>
  <si>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</si>
  <si>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</si>
  <si>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</si>
  <si>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</si>
  <si>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</si>
  <si>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</si>
  <si>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</si>
  <si>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</si>
  <si>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</si>
  <si>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</si>
  <si>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</si>
  <si>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</si>
  <si>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</si>
  <si>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</si>
  <si>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</si>
  <si>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</si>
  <si>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</si>
  <si>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</si>
  <si>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</si>
  <si>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</si>
  <si>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</si>
  <si>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</si>
  <si>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</si>
  <si>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</si>
  <si>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</si>
  <si>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</si>
  <si>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</si>
  <si>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</si>
  <si>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</si>
  <si>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</si>
  <si>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</si>
  <si>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</si>
  <si>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</si>
  <si>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</si>
  <si>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</si>
  <si>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</si>
  <si>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</si>
  <si>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</si>
  <si>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</si>
  <si>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</si>
  <si>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</si>
  <si>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</si>
  <si>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</si>
  <si>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</si>
  <si>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</si>
  <si>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</si>
  <si>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</si>
  <si>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</si>
  <si>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</si>
  <si>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</si>
  <si>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</si>
  <si>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</si>
  <si>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</si>
  <si>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</si>
  <si>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</si>
  <si>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</si>
  <si>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</si>
  <si>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</si>
  <si>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</si>
  <si>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</si>
  <si>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</si>
  <si>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</si>
  <si>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</si>
  <si>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</si>
  <si>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</si>
  <si>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</si>
  <si>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</si>
  <si>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</si>
  <si>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</si>
  <si>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</si>
  <si>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</si>
  <si>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</si>
  <si>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</si>
  <si>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</si>
  <si>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</si>
  <si>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</si>
  <si>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</si>
  <si>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</si>
  <si>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</si>
  <si>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</si>
  <si>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</si>
  <si>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</si>
  <si>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</si>
  <si>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</si>
  <si>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</si>
  <si>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</si>
  <si>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</si>
  <si>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</si>
  <si>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</si>
  <si>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</si>
  <si>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</si>
  <si>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</si>
  <si>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</si>
  <si>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</si>
  <si>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</si>
  <si>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</si>
  <si>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</si>
  <si>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</si>
  <si>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</si>
  <si>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</si>
  <si>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</si>
  <si>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</si>
  <si>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</si>
  <si>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</si>
  <si>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</si>
  <si>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</si>
  <si>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</si>
  <si>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</si>
  <si>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</si>
  <si>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</si>
  <si>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</si>
  <si>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</si>
  <si>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</si>
  <si>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</si>
  <si>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</si>
  <si>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</si>
  <si>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</si>
  <si>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</si>
  <si>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</si>
  <si>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</si>
  <si>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</si>
  <si>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</si>
  <si>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</si>
  <si>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</si>
  <si>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</si>
  <si>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</si>
  <si>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</si>
  <si>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</si>
  <si>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</si>
  <si>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</si>
  <si>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</si>
  <si>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</si>
  <si>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</si>
  <si>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</si>
  <si>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</si>
  <si>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</si>
  <si>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</si>
  <si>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</si>
  <si>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</si>
  <si>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</si>
  <si>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</si>
  <si>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</si>
  <si>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</si>
  <si>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</si>
  <si>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</si>
  <si>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</si>
  <si>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</si>
  <si>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</si>
  <si>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</si>
  <si>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</si>
  <si>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</si>
  <si>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</si>
  <si>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</si>
  <si>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</si>
  <si>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</si>
  <si>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</si>
  <si>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</si>
  <si>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</si>
  <si>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</si>
  <si>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</si>
  <si>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</si>
  <si>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</si>
  <si>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</si>
  <si>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</si>
  <si>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</si>
  <si>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</si>
  <si>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</si>
  <si>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</si>
  <si>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</si>
  <si>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</si>
  <si>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</si>
  <si>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</si>
  <si>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</si>
  <si>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</si>
  <si>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</si>
  <si>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</si>
  <si>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</si>
  <si>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</si>
  <si>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</si>
  <si>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</si>
  <si>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</si>
  <si>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</si>
  <si>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</si>
  <si>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</si>
  <si>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</si>
  <si>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</si>
  <si>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</si>
  <si>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</si>
  <si>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</si>
  <si>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</si>
  <si>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</si>
  <si>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</si>
  <si>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</si>
  <si>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</si>
  <si>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</si>
  <si>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</si>
  <si>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</si>
  <si>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</si>
  <si>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</si>
  <si>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</si>
  <si>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</si>
  <si>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</si>
  <si>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</si>
  <si>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</si>
  <si>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</si>
  <si>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</si>
  <si>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</si>
  <si>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</si>
  <si>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</si>
  <si>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</si>
  <si>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</si>
  <si>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</si>
  <si>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</si>
  <si>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</si>
  <si>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</si>
  <si>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</si>
  <si>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</si>
  <si>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</si>
  <si>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</si>
  <si>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</si>
  <si>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</si>
  <si>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</si>
  <si>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</si>
  <si>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</si>
  <si>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</si>
  <si>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</si>
  <si>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</si>
  <si>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</si>
  <si>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</si>
  <si>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</si>
  <si>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</si>
  <si>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</si>
  <si>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</si>
  <si>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</si>
  <si>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</si>
  <si>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</si>
  <si>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</si>
  <si>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</si>
  <si>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</si>
  <si>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</si>
  <si>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</si>
  <si>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</si>
  <si>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</si>
  <si>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</si>
  <si>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</si>
  <si>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</si>
  <si>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</si>
  <si>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</si>
  <si>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</si>
  <si>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</si>
  <si>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</si>
  <si>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</si>
  <si>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</si>
  <si>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</si>
  <si>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</si>
  <si>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</si>
  <si>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</si>
  <si>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</si>
  <si>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</si>
  <si>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</si>
  <si>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</si>
  <si>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</si>
  <si>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</si>
  <si>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</si>
  <si>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</si>
  <si>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</si>
  <si>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</si>
  <si>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</si>
  <si>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</si>
  <si>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</si>
  <si>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</si>
  <si>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</si>
  <si>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</si>
  <si>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</si>
  <si>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</si>
  <si>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</si>
  <si>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</si>
  <si>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</si>
  <si>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</si>
  <si>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</si>
  <si>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</si>
  <si>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</si>
  <si>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</si>
  <si>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</si>
  <si>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</si>
  <si>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</si>
  <si>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</si>
  <si>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</si>
  <si>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</si>
  <si>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</si>
  <si>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</si>
  <si>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</si>
  <si>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</si>
  <si>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</si>
  <si>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</si>
  <si>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</si>
  <si>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</si>
  <si>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</si>
  <si>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</si>
  <si>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</si>
  <si>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</si>
  <si>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</si>
  <si>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</si>
  <si>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</si>
  <si>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</si>
  <si>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</si>
  <si>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</si>
  <si>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</si>
  <si>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</si>
  <si>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</si>
  <si>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</si>
  <si>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</si>
  <si>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</si>
  <si>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</si>
  <si>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</si>
  <si>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</si>
  <si>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</si>
  <si>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</si>
  <si>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</si>
  <si>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</si>
  <si>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</si>
  <si>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</si>
  <si>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</si>
  <si>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</si>
  <si>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</si>
  <si>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</si>
  <si>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</si>
  <si>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</si>
  <si>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</si>
  <si>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</si>
  <si>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</si>
  <si>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</si>
  <si>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</si>
  <si>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</si>
  <si>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</si>
  <si>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</si>
  <si>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</si>
  <si>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</si>
  <si>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</si>
  <si>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</si>
  <si>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</si>
  <si>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</si>
  <si>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</si>
  <si>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</si>
  <si>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</si>
  <si>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</si>
  <si>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</si>
  <si>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</si>
  <si>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</si>
  <si>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</si>
  <si>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</si>
  <si>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</si>
  <si>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</si>
  <si>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</si>
  <si>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</si>
  <si>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</si>
  <si>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</si>
  <si>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</si>
  <si>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</si>
  <si>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</si>
  <si>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</si>
  <si>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</si>
  <si>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</si>
  <si>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</si>
  <si>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</si>
  <si>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</si>
  <si>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</si>
  <si>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</si>
  <si>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</si>
  <si>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</si>
  <si>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</si>
  <si>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</si>
  <si>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</si>
  <si>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</si>
  <si>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</si>
  <si>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</si>
  <si>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</si>
  <si>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</si>
  <si>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</si>
  <si>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</si>
  <si>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</si>
  <si>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</si>
  <si>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</si>
  <si>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</si>
  <si>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</si>
  <si>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</si>
  <si>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</si>
  <si>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</si>
  <si>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</si>
  <si>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</si>
  <si>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</si>
  <si>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</si>
  <si>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</si>
  <si>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</si>
  <si>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</si>
  <si>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</si>
  <si>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</si>
  <si>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</si>
  <si>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</si>
  <si>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</si>
  <si>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</si>
  <si>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</si>
  <si>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</si>
  <si>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</si>
  <si>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</si>
  <si>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</si>
  <si>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</si>
  <si>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</si>
  <si>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</si>
  <si>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</si>
  <si>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</si>
  <si>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</si>
  <si>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</si>
  <si>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</si>
  <si>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</si>
  <si>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</si>
  <si>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</si>
  <si>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</si>
  <si>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</si>
  <si>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</si>
  <si>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</si>
  <si>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</si>
  <si>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</si>
  <si>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</si>
  <si>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</si>
  <si>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</si>
  <si>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</si>
  <si>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</si>
  <si>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</si>
  <si>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</si>
  <si>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</si>
  <si>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</si>
  <si>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</si>
  <si>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</si>
  <si>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</si>
  <si>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</si>
  <si>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</si>
  <si>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</si>
  <si>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</si>
  <si>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</si>
  <si>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</si>
  <si>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</si>
  <si>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</si>
  <si>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</si>
  <si>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</si>
  <si>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</si>
  <si>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</si>
  <si>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</si>
  <si>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</si>
  <si>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</si>
  <si>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</si>
  <si>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</si>
  <si>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</si>
  <si>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</si>
  <si>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</si>
  <si>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</si>
  <si>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</si>
  <si>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</si>
  <si>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</si>
  <si>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</si>
  <si>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</si>
  <si>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</si>
  <si>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</si>
  <si>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</si>
  <si>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</si>
  <si>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</si>
  <si>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</si>
  <si>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</si>
  <si>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</si>
  <si>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</si>
  <si>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</si>
  <si>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</si>
  <si>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</si>
  <si>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</si>
  <si>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</si>
  <si>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</si>
  <si>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</si>
  <si>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</si>
  <si>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</si>
  <si>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</si>
  <si>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</si>
  <si>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</si>
  <si>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</si>
  <si>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</si>
  <si>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</si>
  <si>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</si>
  <si>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</si>
  <si>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</si>
  <si>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</si>
  <si>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</si>
  <si>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</si>
  <si>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</si>
  <si>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</si>
  <si>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</si>
  <si>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</si>
  <si>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</si>
  <si>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</si>
  <si>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</si>
  <si>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</si>
  <si>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</si>
  <si>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</si>
  <si>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</si>
  <si>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</si>
  <si>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</si>
  <si>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</si>
  <si>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</si>
  <si>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</si>
  <si>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</si>
  <si>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</si>
  <si>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</si>
  <si>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</si>
  <si>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</si>
  <si>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</si>
  <si>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</si>
  <si>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</si>
  <si>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</si>
  <si>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</si>
  <si>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</si>
  <si>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</si>
  <si>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</si>
  <si>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</si>
  <si>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</si>
  <si>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</si>
  <si>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</si>
  <si>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</si>
  <si>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</si>
  <si>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</si>
  <si>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</si>
  <si>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</si>
  <si>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</si>
  <si>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</si>
  <si>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</si>
  <si>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</si>
  <si>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</si>
  <si>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</si>
  <si>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</si>
  <si>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</si>
  <si>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</si>
  <si>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</si>
  <si>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</si>
  <si>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</si>
  <si>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</si>
  <si>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</si>
  <si>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</si>
  <si>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</si>
  <si>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</si>
  <si>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</si>
  <si>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</si>
  <si>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</si>
  <si>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</si>
  <si>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</si>
  <si>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</si>
  <si>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</si>
  <si>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</si>
  <si>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</si>
  <si>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</si>
  <si>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</si>
  <si>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</si>
  <si>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</si>
  <si>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</si>
  <si>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</si>
  <si>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</si>
  <si>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</si>
  <si>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</si>
  <si>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</si>
  <si>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</si>
  <si>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</si>
  <si>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</si>
  <si>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</si>
  <si>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</si>
  <si>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</si>
  <si>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</si>
  <si>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</si>
  <si>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</si>
  <si>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</si>
  <si>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</si>
  <si>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</si>
  <si>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</si>
  <si>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</si>
  <si>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</si>
  <si>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</si>
  <si>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</si>
  <si>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</si>
  <si>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</si>
  <si>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</si>
  <si>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</si>
  <si>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</si>
  <si>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</si>
  <si>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</si>
  <si>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</si>
  <si>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</si>
  <si>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</si>
  <si>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</si>
  <si>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</si>
  <si>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</si>
  <si>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</si>
  <si>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</si>
  <si>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</si>
  <si>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</si>
  <si>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</si>
  <si>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</si>
  <si>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</si>
  <si>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</si>
  <si>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</si>
  <si>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</si>
  <si>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</si>
  <si>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</si>
  <si>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</si>
  <si>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</si>
  <si>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</si>
  <si>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</si>
  <si>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</si>
  <si>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</si>
  <si>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</si>
  <si>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</si>
  <si>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</si>
  <si>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</si>
  <si>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</si>
  <si>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</si>
  <si>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</si>
  <si>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</si>
  <si>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</si>
  <si>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</si>
  <si>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</si>
  <si>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</si>
  <si>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</si>
  <si>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</si>
  <si>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</si>
  <si>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</si>
  <si>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</si>
  <si>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</si>
  <si>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</si>
  <si>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</si>
  <si>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</si>
  <si>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</si>
  <si>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</si>
  <si>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</si>
  <si>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</si>
  <si>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</si>
  <si>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</si>
  <si>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</si>
  <si>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</si>
  <si>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</si>
  <si>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</si>
  <si>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</si>
  <si>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</si>
  <si>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</si>
  <si>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</si>
  <si>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</si>
  <si>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</si>
  <si>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</si>
  <si>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</si>
  <si>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</si>
  <si>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</si>
  <si>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</si>
  <si>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</si>
  <si>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</si>
  <si>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</si>
  <si>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</si>
  <si>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</si>
  <si>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</si>
  <si>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</si>
  <si>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</si>
  <si>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</si>
  <si>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</si>
  <si>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</si>
  <si>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</si>
  <si>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</si>
  <si>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</si>
  <si>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</si>
  <si>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</si>
  <si>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</si>
  <si>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</si>
  <si>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</si>
  <si>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</si>
  <si>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</si>
  <si>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</si>
  <si>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</si>
  <si>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</si>
  <si>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</si>
  <si>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</si>
  <si>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</si>
  <si>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</si>
  <si>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</si>
  <si>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</si>
  <si>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</si>
  <si>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</si>
  <si>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</si>
  <si>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</si>
  <si>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</si>
  <si>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</si>
  <si>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</si>
  <si>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</si>
  <si>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</si>
  <si>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</si>
  <si>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</si>
  <si>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</si>
  <si>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</si>
  <si>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</si>
  <si>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</si>
  <si>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</si>
  <si>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</si>
  <si>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</si>
  <si>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</si>
  <si>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</si>
  <si>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</si>
  <si>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</si>
  <si>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</si>
  <si>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</si>
  <si>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</si>
  <si>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</si>
  <si>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</si>
  <si>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</si>
  <si>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</si>
  <si>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</si>
  <si>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</si>
  <si>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</si>
  <si>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</si>
  <si>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</si>
  <si>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</si>
  <si>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</si>
  <si>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</si>
  <si>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</si>
  <si>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</si>
  <si>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</si>
  <si>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</si>
  <si>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</si>
  <si>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</si>
  <si>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</si>
  <si>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</si>
  <si>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</si>
  <si>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</si>
  <si>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</si>
  <si>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</si>
  <si>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</si>
  <si>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</si>
  <si>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</si>
  <si>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</si>
  <si>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</si>
  <si>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</si>
  <si>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</si>
  <si>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</si>
  <si>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</si>
  <si>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</si>
  <si>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</si>
  <si>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</si>
  <si>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</si>
  <si>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</si>
  <si>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</si>
  <si>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</si>
  <si>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</si>
  <si>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</si>
  <si>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</si>
  <si>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</si>
  <si>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</si>
  <si>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</si>
  <si>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</si>
  <si>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</si>
  <si>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</si>
  <si>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</si>
  <si>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</si>
  <si>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</si>
  <si>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</si>
  <si>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</si>
  <si>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</si>
  <si>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</si>
  <si>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</si>
  <si>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</si>
  <si>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</si>
  <si>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</si>
  <si>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</si>
  <si>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</si>
  <si>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</si>
  <si>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</si>
  <si>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</si>
  <si>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</si>
  <si>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</si>
  <si>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</si>
  <si>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</si>
  <si>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</si>
  <si>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</si>
  <si>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</si>
  <si>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</si>
  <si>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</si>
  <si>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</si>
  <si>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</si>
  <si>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</si>
  <si>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</si>
  <si>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</si>
  <si>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</si>
  <si>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</si>
  <si>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</si>
  <si>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</si>
  <si>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</si>
  <si>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</si>
  <si>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</si>
  <si>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</si>
  <si>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</si>
  <si>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</si>
  <si>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</si>
  <si>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</si>
  <si>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</si>
  <si>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</si>
  <si>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</si>
  <si>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</si>
  <si>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</si>
  <si>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</si>
  <si>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</si>
  <si>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</si>
  <si>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</si>
  <si>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</si>
  <si>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</si>
  <si>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</si>
  <si>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</si>
  <si>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</si>
  <si>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</si>
  <si>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</si>
  <si>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</si>
  <si>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</si>
  <si>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</si>
  <si>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</si>
  <si>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</si>
  <si>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</si>
  <si>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</si>
  <si>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</si>
  <si>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</si>
  <si>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</si>
  <si>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</si>
  <si>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</si>
  <si>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</si>
  <si>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</si>
  <si>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</si>
  <si>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</si>
  <si>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</si>
  <si>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</si>
  <si>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</si>
  <si>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</si>
  <si>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</si>
  <si>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</si>
  <si>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</si>
  <si>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</si>
  <si>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</si>
  <si>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</si>
  <si>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</si>
  <si>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</si>
  <si>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</si>
  <si>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</si>
  <si>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</si>
  <si>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</si>
  <si>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</si>
  <si>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</si>
  <si>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</si>
  <si>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</si>
  <si>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</si>
  <si>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</si>
  <si>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</si>
  <si>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</si>
  <si>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</si>
  <si>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</si>
  <si>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</si>
  <si>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</si>
  <si>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</si>
  <si>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</si>
  <si>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</si>
  <si>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</si>
  <si>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</si>
  <si>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</si>
  <si>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</si>
  <si>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</si>
  <si>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</si>
  <si>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</si>
  <si>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</si>
  <si>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</si>
  <si>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</si>
  <si>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</si>
  <si>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</si>
  <si>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</si>
  <si>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</si>
  <si>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</si>
  <si>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</si>
  <si>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</si>
  <si>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</si>
  <si>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</si>
  <si>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</si>
  <si>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</si>
  <si>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</si>
  <si>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</si>
  <si>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</si>
  <si>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</si>
  <si>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</si>
  <si>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</si>
  <si>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</si>
  <si>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</si>
  <si>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</si>
  <si>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</si>
  <si>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</si>
  <si>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</si>
  <si>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</si>
  <si>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</si>
  <si>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</si>
  <si>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</si>
  <si>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</si>
  <si>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</si>
  <si>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</si>
  <si>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</si>
  <si>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</si>
  <si>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</si>
  <si>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</si>
  <si>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</si>
  <si>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</si>
  <si>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</si>
  <si>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</si>
  <si>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</si>
  <si>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</si>
  <si>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</si>
  <si>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</si>
  <si>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</si>
  <si>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</si>
  <si>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</si>
  <si>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</si>
  <si>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</si>
  <si>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</si>
  <si>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</si>
  <si>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</si>
  <si>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</si>
  <si>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</si>
  <si>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</si>
  <si>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</si>
  <si>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</si>
  <si>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</si>
  <si>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</si>
  <si>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</si>
  <si>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</si>
  <si>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</si>
  <si>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</si>
  <si>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</si>
  <si>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</si>
  <si>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</si>
  <si>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</si>
  <si>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</si>
  <si>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</si>
  <si>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</si>
  <si>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</si>
  <si>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</si>
  <si>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</si>
  <si>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</si>
  <si>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</si>
  <si>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</si>
  <si>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</si>
  <si>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</si>
  <si>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</si>
  <si>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</si>
  <si>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</si>
  <si>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</si>
  <si>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</si>
  <si>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</si>
  <si>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</si>
  <si>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</si>
  <si>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</si>
  <si>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</si>
  <si>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</si>
  <si>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</si>
  <si>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</si>
  <si>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</si>
  <si>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</si>
  <si>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</si>
  <si>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</si>
  <si>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</si>
  <si>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</si>
  <si>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</si>
  <si>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</si>
  <si>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</si>
  <si>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</si>
  <si>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</si>
  <si>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</si>
  <si>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</si>
  <si>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</si>
  <si>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</si>
  <si>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</si>
  <si>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</si>
  <si>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</si>
  <si>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</si>
  <si>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</si>
  <si>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</si>
  <si>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</si>
  <si>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</si>
  <si>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</si>
  <si>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</si>
  <si>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</si>
  <si>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</si>
  <si>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</si>
  <si>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</si>
  <si>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</si>
  <si>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</si>
  <si>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</si>
  <si>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</si>
  <si>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</si>
  <si>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</si>
  <si>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</si>
  <si>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</si>
  <si>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</si>
  <si>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</si>
  <si>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</si>
  <si>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</si>
  <si>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</si>
  <si>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</si>
  <si>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</si>
  <si>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</si>
  <si>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</si>
  <si>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</si>
  <si>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</si>
  <si>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</si>
  <si>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</si>
  <si>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</si>
  <si>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</si>
  <si>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</si>
  <si>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</si>
  <si>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</si>
  <si>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</si>
  <si>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</si>
  <si>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</si>
  <si>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</si>
  <si>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</si>
  <si>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</si>
  <si>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</si>
  <si>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</si>
  <si>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</si>
  <si>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</si>
  <si>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</si>
  <si>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</si>
  <si>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</si>
  <si>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</si>
  <si>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</si>
  <si>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</si>
  <si>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</si>
  <si>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</si>
  <si>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</si>
  <si>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</si>
  <si>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</si>
  <si>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</si>
  <si>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</si>
  <si>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</si>
  <si>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</si>
  <si>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</si>
  <si>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</si>
  <si>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</si>
  <si>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</si>
  <si>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</si>
  <si>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</si>
  <si>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</si>
  <si>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</si>
  <si>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</si>
  <si>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</si>
  <si>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</si>
  <si>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</si>
  <si>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</si>
  <si>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</si>
  <si>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</si>
  <si>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</si>
  <si>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</si>
  <si>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</si>
  <si>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</si>
  <si>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</si>
  <si>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</si>
  <si>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</si>
  <si>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</si>
  <si>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</si>
  <si>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</si>
  <si>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</si>
  <si>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</si>
  <si>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</si>
  <si>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</si>
  <si>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</si>
  <si>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</si>
  <si>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</si>
  <si>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</si>
  <si>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</si>
  <si>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</si>
  <si>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</si>
  <si>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</si>
  <si>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</si>
  <si>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</si>
  <si>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</si>
  <si>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</si>
  <si>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</si>
  <si>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</si>
  <si>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</si>
  <si>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</si>
  <si>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</si>
  <si>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</si>
  <si>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</si>
  <si>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</si>
  <si>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</si>
  <si>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</si>
  <si>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</si>
  <si>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</si>
  <si>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</si>
  <si>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</si>
  <si>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</si>
  <si>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</si>
  <si>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</si>
  <si>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</si>
  <si>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</si>
  <si>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</si>
  <si>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</si>
  <si>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</si>
  <si>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</si>
  <si>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</si>
  <si>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</si>
  <si>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</si>
  <si>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</si>
  <si>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</si>
  <si>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</si>
  <si>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</si>
  <si>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</si>
  <si>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</si>
  <si>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</si>
  <si>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</si>
  <si>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</si>
  <si>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</si>
  <si>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</si>
  <si>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</si>
  <si>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</si>
  <si>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</si>
  <si>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</si>
  <si>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</si>
  <si>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</si>
  <si>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</si>
  <si>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</si>
  <si>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</si>
  <si>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</si>
  <si>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</si>
  <si>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</si>
  <si>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</si>
  <si>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</si>
  <si>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</si>
  <si>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</si>
  <si>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</si>
  <si>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</si>
  <si>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</si>
  <si>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</si>
  <si>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</si>
  <si>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</si>
  <si>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</si>
  <si>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</si>
  <si>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</si>
  <si>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</si>
  <si>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</si>
  <si>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</si>
  <si>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</si>
  <si>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</si>
  <si>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</si>
  <si>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</si>
  <si>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</si>
  <si>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</si>
  <si>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</si>
  <si>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</si>
  <si>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</si>
  <si>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</si>
  <si>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</si>
  <si>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</si>
  <si>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</si>
  <si>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</si>
  <si>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</si>
  <si>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</si>
  <si>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</si>
  <si>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</si>
  <si>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</si>
  <si>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</si>
  <si>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</si>
  <si>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</si>
  <si>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</si>
  <si>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</si>
  <si>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</si>
  <si>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</si>
  <si>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</si>
  <si>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</si>
  <si>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</si>
  <si>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</si>
  <si>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</si>
  <si>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</si>
  <si>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</si>
  <si>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</si>
  <si>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</si>
  <si>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</si>
  <si>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</si>
  <si>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</si>
  <si>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</si>
  <si>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</si>
  <si>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</si>
  <si>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</si>
  <si>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</si>
  <si>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</si>
  <si>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</si>
  <si>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</si>
  <si>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</si>
  <si>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</si>
  <si>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</si>
  <si>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</si>
  <si>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</si>
  <si>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</si>
  <si>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</si>
  <si>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</si>
  <si>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</si>
  <si>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</si>
  <si>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</si>
  <si>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</si>
  <si>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</si>
  <si>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</si>
  <si>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</si>
  <si>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</si>
  <si>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</si>
  <si>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</si>
  <si>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</si>
  <si>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</si>
  <si>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</si>
  <si>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</si>
  <si>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</si>
  <si>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</si>
  <si>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</si>
  <si>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</si>
  <si>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</si>
  <si>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</si>
  <si>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</si>
  <si>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</si>
  <si>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</si>
  <si>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</si>
  <si>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</si>
  <si>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</si>
  <si>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</si>
  <si>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</si>
  <si>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</si>
  <si>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</si>
  <si>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</si>
  <si>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</si>
  <si>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</si>
  <si>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</si>
  <si>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</si>
  <si>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</si>
  <si>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</si>
  <si>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</si>
  <si>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</si>
  <si>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</si>
  <si>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</si>
  <si>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</si>
  <si>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</si>
  <si>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</si>
  <si>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</si>
  <si>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</si>
  <si>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</si>
  <si>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</si>
  <si>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</si>
  <si>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</si>
  <si>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</si>
  <si>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</si>
  <si>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</si>
  <si>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</si>
  <si>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</si>
  <si>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</si>
  <si>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</si>
  <si>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</si>
  <si>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</si>
  <si>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</si>
  <si>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</si>
  <si>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</si>
  <si>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</si>
  <si>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</si>
  <si>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</si>
  <si>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</si>
  <si>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</si>
  <si>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</si>
  <si>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</si>
  <si>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</si>
  <si>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</si>
  <si>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</si>
  <si>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</si>
  <si>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</si>
  <si>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</si>
  <si>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</si>
  <si>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</si>
  <si>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</si>
  <si>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</si>
  <si>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</si>
  <si>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</si>
  <si>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</si>
  <si>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</si>
  <si>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</si>
  <si>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</si>
  <si>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</si>
  <si>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</si>
  <si>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</si>
  <si>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</si>
  <si>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</si>
  <si>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</si>
  <si>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</si>
  <si>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</si>
  <si>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</si>
  <si>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</si>
  <si>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</si>
  <si>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</si>
  <si>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</si>
  <si>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</si>
  <si>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</si>
  <si>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</si>
  <si>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</si>
  <si>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</si>
  <si>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</si>
  <si>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</si>
  <si>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</si>
  <si>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</si>
  <si>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</si>
  <si>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</si>
  <si>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</si>
  <si>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</si>
  <si>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</si>
  <si>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</si>
  <si>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</si>
  <si>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</si>
  <si>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</si>
  <si>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</si>
  <si>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</si>
  <si>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</si>
  <si>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</si>
  <si>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</si>
  <si>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</si>
  <si>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</si>
  <si>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</si>
  <si>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</si>
  <si>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</si>
  <si>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</si>
  <si>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</si>
  <si>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</si>
  <si>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</si>
  <si>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</si>
  <si>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</si>
  <si>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</si>
  <si>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</si>
  <si>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</si>
  <si>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</si>
  <si>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</si>
  <si>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</si>
  <si>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</si>
  <si>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</si>
  <si>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</si>
  <si>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</si>
  <si>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</si>
  <si>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</si>
  <si>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</si>
  <si>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</si>
  <si>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</si>
  <si>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</si>
  <si>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</si>
  <si>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</si>
  <si>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</si>
  <si>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</si>
  <si>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</si>
  <si>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</si>
  <si>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</si>
  <si>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</si>
  <si>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</si>
  <si>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</si>
  <si>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</si>
  <si>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</si>
  <si>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</si>
  <si>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</si>
  <si>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</si>
  <si>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</si>
  <si>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</si>
  <si>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</si>
  <si>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</si>
  <si>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</si>
  <si>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</si>
  <si>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</si>
  <si>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</si>
  <si>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</si>
  <si>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</si>
  <si>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</si>
  <si>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</si>
  <si>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</si>
  <si>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</si>
  <si>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</si>
  <si>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</si>
  <si>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</si>
  <si>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</si>
  <si>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</si>
  <si>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</si>
  <si>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</si>
  <si>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</si>
  <si>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</si>
  <si>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</si>
  <si>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</si>
  <si>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</si>
  <si>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</si>
  <si>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</si>
  <si>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</si>
  <si>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</si>
  <si>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</si>
  <si>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</si>
  <si>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</si>
  <si>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</si>
  <si>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</si>
  <si>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</si>
  <si>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</si>
  <si>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</si>
  <si>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</si>
  <si>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</si>
  <si>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</si>
  <si>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</si>
  <si>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</si>
  <si>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</si>
  <si>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</si>
  <si>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</si>
  <si>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</si>
  <si>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</si>
  <si>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</si>
  <si>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</si>
  <si>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</si>
  <si>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</si>
  <si>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</si>
  <si>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</si>
  <si>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</si>
  <si>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</si>
  <si>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</si>
  <si>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</si>
  <si>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</si>
  <si>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</si>
  <si>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</si>
  <si>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</si>
  <si>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</si>
  <si>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</si>
  <si>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</si>
  <si>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</si>
  <si>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</si>
  <si>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</si>
  <si>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</si>
  <si>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</si>
  <si>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</si>
  <si>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</si>
  <si>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</si>
  <si>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</si>
  <si>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</si>
  <si>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</si>
  <si>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</si>
  <si>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</si>
  <si>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</si>
  <si>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</si>
  <si>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</si>
  <si>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</si>
  <si>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</si>
  <si>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</si>
  <si>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</si>
  <si>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</si>
  <si>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</si>
  <si>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</si>
  <si>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</si>
  <si>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</si>
  <si>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</si>
  <si>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</si>
  <si>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</si>
  <si>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</si>
  <si>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</si>
  <si>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</si>
  <si>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</si>
  <si>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</si>
  <si>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</si>
  <si>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</si>
  <si>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</si>
  <si>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</si>
  <si>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</si>
  <si>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</si>
  <si>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</si>
  <si>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</si>
  <si>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</si>
  <si>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</si>
  <si>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</si>
  <si>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</si>
  <si>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</si>
  <si>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</si>
  <si>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</si>
  <si>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</si>
  <si>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</si>
  <si>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</si>
  <si>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</si>
  <si>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</si>
  <si>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</si>
  <si>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</si>
  <si>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</si>
  <si>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</si>
  <si>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</si>
  <si>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</si>
  <si>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</si>
  <si>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</si>
  <si>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</si>
  <si>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</si>
  <si>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</si>
  <si>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</si>
  <si>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</si>
  <si>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</si>
  <si>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</si>
  <si>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</si>
  <si>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</si>
  <si>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</si>
  <si>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</si>
  <si>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</si>
  <si>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</si>
  <si>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</si>
  <si>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</si>
  <si>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</si>
  <si>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</si>
  <si>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</si>
  <si>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</si>
  <si>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</si>
  <si>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</si>
  <si>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</si>
  <si>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</si>
  <si>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</si>
  <si>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</si>
  <si>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</si>
  <si>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</si>
  <si>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</si>
  <si>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</si>
  <si>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</si>
  <si>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</si>
  <si>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</si>
  <si>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</si>
  <si>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</si>
  <si>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</si>
  <si>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</si>
  <si>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</si>
  <si>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</si>
  <si>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</si>
  <si>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</si>
  <si>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</si>
  <si>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</si>
  <si>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</si>
  <si>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</si>
  <si>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</si>
  <si>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</si>
  <si>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</si>
  <si>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</si>
  <si>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</si>
  <si>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</si>
  <si>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</si>
  <si>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</si>
  <si>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</si>
  <si>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</si>
  <si>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</si>
  <si>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</si>
  <si>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</si>
  <si>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</si>
  <si>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</si>
  <si>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</si>
  <si>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</si>
  <si>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</si>
  <si>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</si>
  <si>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</si>
  <si>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</si>
  <si>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</si>
  <si>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</si>
  <si>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</si>
  <si>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</si>
  <si>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</si>
  <si>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</si>
  <si>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</si>
  <si>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</si>
  <si>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</si>
  <si>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</si>
  <si>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</si>
  <si>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</si>
  <si>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</si>
  <si>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</si>
  <si>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</si>
  <si>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</si>
  <si>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</si>
  <si>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</si>
  <si>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</si>
  <si>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</si>
  <si>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</si>
  <si>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</si>
  <si>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</si>
  <si>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</si>
  <si>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</si>
  <si>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</si>
  <si>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</si>
  <si>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</si>
  <si>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</si>
  <si>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</si>
  <si>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</si>
  <si>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</si>
  <si>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</si>
  <si>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</si>
  <si>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</si>
  <si>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</si>
  <si>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</si>
  <si>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</si>
  <si>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</si>
  <si>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</si>
  <si>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</si>
  <si>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</si>
  <si>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</si>
  <si>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</si>
  <si>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</si>
  <si>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</si>
  <si>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</si>
  <si>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</si>
  <si>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</si>
  <si>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</si>
  <si>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</si>
  <si>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</si>
  <si>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</si>
  <si>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</si>
  <si>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</si>
  <si>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</si>
  <si>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</si>
  <si>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</si>
  <si>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</si>
  <si>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</si>
  <si>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</si>
  <si>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</si>
  <si>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</si>
  <si>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</si>
  <si>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</si>
  <si>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</si>
  <si>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</si>
  <si>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</si>
  <si>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</si>
  <si>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</si>
  <si>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</si>
  <si>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</si>
  <si>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</si>
  <si>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</si>
  <si>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</si>
  <si>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</si>
  <si>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</si>
  <si>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</si>
  <si>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</si>
  <si>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</si>
  <si>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</si>
  <si>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</si>
  <si>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</si>
  <si>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</si>
  <si>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</si>
  <si>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</si>
  <si>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</si>
  <si>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</si>
  <si>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</si>
  <si>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</si>
  <si>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</si>
  <si>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</si>
  <si>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</si>
  <si>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</si>
  <si>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</si>
  <si>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</si>
  <si>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</si>
  <si>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</si>
  <si>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</si>
  <si>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</si>
  <si>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</si>
  <si>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</si>
  <si>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</si>
  <si>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</si>
  <si>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</si>
  <si>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</si>
  <si>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</si>
  <si>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</si>
  <si>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</si>
  <si>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</si>
  <si>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</si>
  <si>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</si>
  <si>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</si>
  <si>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</si>
  <si>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</si>
  <si>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</si>
  <si>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</si>
  <si>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</si>
  <si>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</si>
  <si>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</si>
  <si>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</si>
  <si>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</si>
  <si>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</si>
  <si>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</si>
  <si>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</si>
  <si>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</si>
  <si>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</si>
  <si>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</si>
  <si>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</si>
  <si>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</si>
  <si>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</si>
  <si>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</si>
  <si>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</si>
  <si>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</si>
  <si>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</si>
  <si>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</si>
  <si>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</si>
  <si>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</si>
  <si>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</si>
  <si>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</si>
  <si>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</si>
  <si>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</si>
  <si>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</si>
  <si>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</si>
  <si>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</si>
  <si>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</si>
  <si>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</si>
  <si>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</si>
  <si>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</si>
  <si>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</si>
  <si>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</si>
  <si>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</si>
  <si>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</si>
  <si>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</si>
  <si>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</si>
  <si>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</si>
  <si>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</si>
  <si>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</si>
  <si>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</si>
  <si>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</si>
  <si>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</si>
  <si>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</si>
  <si>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</si>
  <si>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</si>
  <si>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</si>
  <si>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</si>
  <si>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</si>
  <si>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</si>
  <si>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</si>
  <si>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</si>
  <si>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</si>
  <si>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</si>
  <si>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</si>
  <si>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</si>
  <si>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</si>
  <si>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</si>
  <si>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</si>
  <si>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</si>
  <si>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</si>
  <si>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</si>
  <si>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</si>
  <si>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</si>
  <si>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</si>
  <si>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</si>
  <si>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</si>
  <si>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</si>
  <si>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</si>
  <si>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</si>
  <si>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</si>
  <si>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</si>
  <si>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</si>
  <si>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</si>
  <si>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</si>
  <si>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</si>
  <si>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</si>
  <si>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</si>
  <si>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</si>
  <si>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</si>
  <si>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</si>
  <si>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</si>
  <si>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</si>
  <si>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</si>
  <si>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</si>
  <si>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</si>
  <si>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</si>
  <si>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</si>
  <si>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</si>
  <si>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</si>
  <si>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</si>
  <si>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</si>
  <si>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</si>
  <si>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</si>
  <si>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</si>
  <si>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</si>
  <si>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</si>
  <si>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</si>
  <si>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</si>
  <si>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</si>
  <si>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</si>
  <si>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</si>
  <si>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</si>
  <si>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</si>
  <si>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</si>
  <si>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</si>
  <si>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</si>
  <si>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</si>
  <si>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</si>
  <si>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</si>
  <si>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</si>
  <si>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</si>
  <si>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</si>
  <si>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</si>
  <si>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</si>
  <si>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</si>
  <si>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</si>
  <si>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</si>
  <si>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</si>
  <si>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</si>
  <si>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</si>
  <si>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</si>
  <si>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</si>
  <si>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</si>
  <si>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</si>
  <si>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</si>
  <si>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</si>
  <si>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</si>
  <si>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</si>
  <si>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</si>
  <si>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</si>
  <si>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</si>
  <si>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</si>
  <si>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</si>
  <si>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</si>
  <si>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</si>
  <si>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</si>
  <si>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</si>
  <si>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</si>
  <si>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</si>
  <si>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</si>
  <si>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</si>
  <si>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</si>
  <si>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</si>
  <si>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</si>
  <si>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</si>
  <si>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</si>
  <si>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</si>
  <si>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</si>
  <si>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</si>
  <si>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</si>
  <si>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</si>
  <si>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</si>
  <si>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</si>
  <si>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</si>
  <si>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</si>
  <si>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</si>
  <si>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</si>
  <si>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</si>
  <si>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</si>
  <si>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</si>
  <si>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</si>
  <si>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</si>
  <si>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</si>
  <si>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</si>
  <si>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</si>
  <si>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</si>
  <si>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</si>
  <si>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</si>
  <si>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</si>
  <si>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</si>
  <si>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</si>
  <si>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</si>
  <si>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</si>
  <si>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</si>
  <si>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</si>
  <si>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</si>
  <si>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</si>
  <si>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</si>
  <si>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</si>
  <si>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</si>
  <si>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</si>
  <si>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</si>
  <si>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</si>
  <si>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</si>
  <si>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</si>
  <si>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</si>
  <si>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</si>
  <si>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</si>
  <si>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</si>
  <si>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</si>
  <si>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</si>
  <si>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</si>
  <si>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</si>
  <si>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</si>
  <si>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</si>
  <si>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</si>
  <si>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</si>
  <si>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</si>
  <si>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</si>
  <si>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</si>
  <si>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</si>
  <si>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</si>
  <si>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</si>
  <si>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</si>
  <si>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</si>
  <si>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</si>
  <si>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</si>
  <si>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</si>
  <si>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</si>
  <si>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</si>
  <si>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</si>
  <si>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</si>
  <si>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</si>
  <si>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</si>
  <si>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</si>
  <si>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</si>
  <si>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</si>
  <si>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</si>
  <si>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</si>
  <si>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</si>
  <si>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</si>
  <si>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</si>
  <si>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</si>
  <si>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</si>
  <si>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</si>
  <si>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</si>
  <si>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</si>
  <si>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</si>
  <si>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</si>
  <si>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</si>
  <si>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</si>
  <si>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</si>
  <si>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</si>
  <si>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</si>
  <si>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</si>
  <si>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</si>
  <si>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</si>
  <si>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</si>
  <si>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</si>
  <si>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</si>
  <si>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</si>
  <si>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</si>
  <si>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</si>
  <si>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</si>
  <si>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</si>
  <si>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</si>
  <si>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</si>
  <si>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</si>
  <si>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</si>
  <si>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</si>
  <si>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</si>
  <si>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</si>
  <si>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</si>
  <si>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</si>
  <si>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</si>
  <si>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</si>
  <si>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</si>
  <si>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</si>
  <si>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</si>
  <si>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</si>
  <si>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</si>
  <si>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</si>
  <si>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</si>
  <si>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</si>
  <si>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</si>
  <si>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</si>
  <si>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</si>
  <si>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</si>
  <si>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</si>
  <si>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</si>
  <si>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</si>
  <si>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</si>
  <si>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</si>
  <si>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</si>
  <si>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</si>
  <si>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</si>
  <si>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</si>
  <si>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</si>
  <si>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</si>
  <si>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</si>
  <si>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</si>
  <si>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</si>
  <si>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</si>
  <si>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</si>
  <si>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</si>
  <si>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</si>
  <si>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</si>
  <si>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</si>
  <si>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</si>
  <si>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</si>
  <si>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</si>
  <si>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</si>
  <si>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</si>
  <si>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</si>
  <si>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</si>
  <si>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</si>
  <si>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</si>
  <si>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</si>
  <si>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</si>
  <si>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</si>
  <si>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</si>
  <si>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</si>
  <si>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</si>
  <si>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</si>
  <si>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</si>
  <si>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</si>
  <si>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</si>
  <si>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</si>
  <si>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</si>
  <si>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</si>
  <si>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</si>
  <si>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</si>
  <si>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</si>
  <si>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</si>
  <si>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</si>
  <si>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</si>
  <si>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</si>
  <si>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</si>
  <si>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</si>
  <si>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</si>
  <si>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</si>
  <si>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</si>
  <si>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</si>
  <si>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</si>
  <si>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</si>
  <si>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</si>
  <si>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</si>
  <si>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</si>
  <si>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</si>
  <si>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</si>
  <si>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</si>
  <si>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</si>
  <si>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</si>
  <si>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</si>
  <si>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</si>
  <si>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</si>
  <si>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</si>
  <si>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</si>
  <si>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</si>
  <si>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</si>
  <si>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</si>
  <si>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</si>
  <si>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</si>
  <si>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</si>
  <si>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</si>
  <si>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</si>
  <si>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</si>
  <si>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</si>
  <si>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</si>
  <si>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</si>
  <si>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</si>
  <si>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</si>
  <si>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</si>
  <si>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</si>
  <si>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</si>
  <si>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</si>
  <si>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</si>
  <si>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</si>
  <si>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</si>
  <si>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</si>
  <si>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</si>
  <si>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</si>
  <si>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</si>
  <si>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</si>
  <si>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</si>
  <si>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</si>
  <si>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</si>
  <si>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</si>
  <si>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</si>
  <si>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</si>
  <si>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</si>
  <si>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</si>
  <si>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</si>
  <si>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</si>
  <si>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</si>
  <si>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</si>
  <si>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</si>
  <si>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</si>
  <si>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</si>
  <si>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</si>
  <si>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</si>
  <si>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</si>
  <si>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</si>
  <si>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</si>
  <si>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</si>
  <si>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</si>
  <si>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</si>
  <si>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</si>
  <si>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</si>
  <si>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</si>
  <si>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</si>
  <si>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</si>
  <si>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</si>
  <si>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</si>
  <si>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</si>
  <si>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</si>
  <si>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</si>
  <si>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</si>
  <si>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</si>
  <si>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</si>
  <si>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</si>
  <si>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</si>
  <si>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</si>
  <si>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</si>
  <si>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</si>
  <si>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</si>
  <si>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</si>
  <si>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</si>
  <si>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</si>
  <si>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</si>
  <si>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</si>
  <si>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</si>
  <si>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</si>
  <si>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</si>
  <si>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</si>
  <si>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</si>
  <si>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</si>
  <si>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</si>
  <si>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</si>
  <si>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</si>
  <si>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</si>
  <si>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</si>
  <si>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</si>
  <si>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</si>
  <si>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</si>
  <si>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</si>
  <si>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</si>
  <si>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</si>
  <si>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</si>
  <si>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</si>
  <si>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</si>
  <si>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</si>
  <si>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</si>
  <si>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</si>
  <si>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</si>
  <si>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</si>
  <si>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</si>
  <si>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</si>
  <si>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</si>
  <si>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</si>
  <si>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</si>
  <si>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</si>
  <si>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</si>
  <si>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</si>
  <si>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</si>
  <si>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</si>
  <si>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</si>
  <si>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</si>
  <si>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</si>
  <si>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</si>
  <si>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</si>
  <si>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</si>
  <si>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</si>
  <si>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</si>
  <si>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</si>
  <si>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</si>
  <si>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</si>
  <si>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</si>
  <si>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</si>
  <si>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</si>
  <si>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</si>
  <si>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</si>
  <si>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</si>
  <si>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</si>
  <si>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</si>
  <si>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</si>
  <si>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</si>
  <si>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</si>
  <si>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</si>
  <si>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</si>
  <si>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</si>
  <si>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</si>
  <si>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</si>
  <si>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</si>
  <si>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</si>
  <si>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</si>
  <si>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</si>
  <si>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</si>
  <si>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</si>
  <si>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</si>
  <si>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</si>
  <si>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</si>
  <si>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</si>
  <si>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</si>
  <si>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</si>
  <si>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</si>
  <si>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</si>
  <si>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</si>
  <si>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</si>
  <si>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</si>
  <si>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</si>
  <si>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</si>
  <si>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</si>
  <si>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</si>
  <si>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</si>
  <si>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</si>
  <si>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</si>
  <si>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</si>
  <si>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</si>
  <si>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</si>
  <si>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</si>
  <si>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</si>
  <si>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</si>
  <si>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</si>
  <si>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</si>
  <si>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</si>
  <si>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</si>
  <si>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</si>
  <si>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</si>
  <si>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</si>
  <si>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</si>
  <si>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</si>
  <si>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</si>
  <si>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</si>
  <si>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</si>
  <si>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</si>
  <si>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</si>
  <si>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</si>
  <si>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</si>
  <si>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</si>
  <si>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</si>
  <si>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</si>
  <si>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</si>
  <si>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</si>
  <si>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</si>
  <si>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</si>
  <si>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</si>
  <si>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</si>
  <si>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</si>
  <si>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</si>
  <si>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</si>
  <si>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</si>
  <si>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</si>
  <si>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</si>
  <si>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</si>
  <si>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</si>
  <si>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</si>
  <si>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</si>
  <si>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</si>
  <si>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</si>
  <si>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</si>
  <si>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</si>
  <si>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</si>
  <si>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</si>
  <si>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</si>
  <si>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</si>
  <si>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</si>
  <si>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</si>
  <si>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</si>
  <si>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</si>
  <si>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</si>
  <si>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</si>
  <si>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</si>
  <si>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</si>
  <si>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</si>
  <si>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</si>
  <si>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</si>
  <si>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</si>
  <si>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</si>
  <si>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</si>
  <si>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</si>
  <si>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</si>
  <si>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</si>
  <si>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</si>
  <si>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</si>
  <si>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</si>
  <si>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</si>
  <si>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</si>
  <si>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</si>
  <si>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</si>
  <si>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</si>
  <si>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</si>
  <si>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</si>
  <si>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</si>
  <si>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</si>
  <si>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</si>
  <si>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</si>
  <si>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</si>
  <si>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</si>
  <si>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</si>
  <si>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</si>
  <si>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</si>
  <si>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</si>
  <si>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</si>
  <si>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</si>
  <si>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</si>
  <si>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</si>
  <si>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</si>
  <si>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</si>
  <si>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</si>
  <si>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</si>
  <si>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</si>
  <si>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</si>
  <si>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</si>
  <si>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</si>
  <si>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</si>
  <si>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</si>
  <si>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</si>
  <si>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</si>
  <si>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</si>
  <si>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</si>
  <si>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</si>
  <si>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</si>
  <si>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</si>
  <si>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</si>
  <si>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</si>
  <si>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</si>
  <si>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</si>
  <si>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</si>
  <si>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</si>
  <si>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</si>
  <si>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</si>
  <si>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</si>
  <si>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</si>
  <si>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</si>
  <si>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</si>
  <si>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</si>
  <si>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</si>
  <si>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</si>
  <si>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</si>
  <si>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</si>
  <si>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</si>
  <si>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</si>
  <si>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</si>
  <si>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</si>
  <si>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</si>
  <si>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</si>
  <si>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</si>
  <si>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</si>
  <si>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</si>
  <si>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</si>
  <si>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</si>
  <si>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</si>
  <si>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</si>
  <si>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</si>
  <si>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</si>
  <si>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</si>
  <si>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</si>
  <si>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</si>
  <si>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</si>
  <si>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</si>
  <si>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</si>
  <si>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</si>
  <si>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</si>
  <si>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</si>
  <si>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</si>
  <si>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</si>
  <si>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</si>
  <si>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</si>
  <si>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</si>
  <si>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</si>
  <si>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</si>
  <si>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</si>
  <si>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</si>
  <si>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</si>
  <si>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</si>
  <si>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</si>
  <si>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</si>
  <si>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</si>
  <si>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</si>
  <si>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</si>
  <si>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</si>
  <si>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</si>
  <si>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</si>
  <si>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</si>
  <si>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</si>
  <si>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</si>
  <si>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</si>
  <si>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</si>
  <si>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</si>
  <si>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</si>
  <si>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</si>
  <si>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</si>
  <si>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</si>
  <si>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</si>
  <si>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</si>
  <si>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</si>
  <si>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</si>
  <si>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</si>
  <si>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</si>
  <si>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</si>
  <si>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</si>
  <si>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</si>
  <si>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</si>
  <si>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</si>
  <si>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</si>
  <si>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</si>
  <si>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</si>
  <si>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</si>
  <si>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</si>
  <si>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</si>
  <si>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</si>
  <si>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</si>
  <si>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</si>
  <si>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</si>
  <si>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</si>
  <si>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</si>
  <si>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</si>
  <si>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</si>
  <si>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</si>
  <si>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</si>
  <si>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</si>
  <si>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</si>
  <si>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</si>
  <si>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</si>
  <si>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</si>
  <si>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</si>
  <si>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</si>
  <si>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</si>
  <si>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</si>
  <si>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</si>
  <si>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</si>
  <si>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</si>
  <si>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</si>
  <si>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</si>
  <si>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</si>
  <si>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</si>
  <si>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</si>
  <si>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</si>
  <si>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</si>
  <si>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</si>
  <si>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</si>
  <si>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</si>
  <si>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</si>
  <si>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</si>
  <si>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</si>
  <si>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</si>
  <si>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</si>
  <si>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</si>
  <si>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</si>
  <si>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</si>
  <si>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</si>
  <si>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</si>
  <si>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</si>
  <si>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</si>
  <si>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</si>
  <si>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</si>
  <si>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</si>
  <si>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</si>
  <si>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</si>
  <si>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</si>
  <si>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</si>
  <si>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</si>
  <si>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</si>
  <si>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</si>
  <si>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</si>
  <si>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</si>
  <si>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</si>
  <si>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</si>
  <si>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</si>
  <si>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</si>
  <si>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</si>
  <si>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</si>
  <si>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</si>
  <si>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</si>
  <si>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</si>
  <si>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</si>
  <si>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</si>
  <si>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</si>
  <si>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</si>
  <si>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</si>
  <si>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</si>
  <si>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</si>
  <si>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</si>
  <si>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</si>
  <si>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</si>
  <si>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</si>
  <si>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</si>
  <si>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</si>
  <si>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</si>
  <si>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</si>
  <si>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</si>
  <si>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</si>
  <si>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</si>
  <si>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</si>
  <si>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</si>
  <si>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</si>
  <si>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</si>
  <si>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</si>
  <si>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</si>
  <si>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</si>
  <si>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</si>
  <si>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</si>
  <si>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</si>
  <si>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</si>
  <si>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</si>
  <si>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</si>
  <si>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</si>
  <si>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</si>
  <si>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</si>
  <si>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</si>
  <si>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</si>
  <si>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</si>
  <si>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</si>
  <si>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</si>
  <si>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</si>
  <si>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</si>
  <si>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</si>
  <si>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</si>
  <si>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</si>
  <si>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</si>
  <si>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</si>
  <si>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</si>
  <si>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</si>
  <si>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</si>
  <si>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</si>
  <si>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</si>
  <si>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</si>
  <si>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</si>
  <si>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</si>
  <si>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</si>
  <si>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</si>
  <si>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</si>
  <si>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</si>
  <si>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</si>
  <si>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</si>
  <si>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</si>
  <si>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</si>
  <si>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</si>
  <si>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</si>
  <si>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</si>
  <si>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</si>
  <si>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</si>
  <si>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</si>
  <si>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</si>
  <si>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</si>
  <si>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</si>
  <si>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</si>
  <si>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</si>
  <si>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</si>
  <si>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</si>
  <si>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</si>
  <si>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</si>
  <si>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</si>
  <si>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</si>
  <si>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</si>
  <si>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</si>
  <si>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</si>
  <si>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</si>
  <si>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</si>
  <si>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</si>
  <si>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</si>
  <si>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</si>
  <si>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</si>
  <si>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</si>
  <si>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</si>
  <si>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</si>
  <si>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</si>
  <si>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</si>
  <si>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</si>
  <si>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</si>
  <si>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</si>
  <si>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</si>
  <si>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</si>
  <si>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</si>
  <si>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</si>
  <si>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</si>
  <si>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</si>
  <si>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</si>
  <si>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</si>
  <si>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</si>
  <si>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</si>
  <si>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</si>
  <si>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</si>
  <si>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</si>
  <si>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</si>
  <si>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</si>
  <si>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</si>
  <si>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</si>
  <si>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</si>
  <si>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</si>
  <si>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</si>
  <si>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</si>
  <si>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</si>
  <si>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</si>
  <si>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</si>
  <si>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</si>
  <si>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</si>
  <si>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</si>
  <si>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</si>
  <si>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</si>
  <si>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</si>
  <si>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</si>
  <si>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</si>
  <si>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</si>
  <si>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</si>
  <si>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</si>
  <si>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</si>
  <si>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</si>
  <si>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</si>
  <si>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</si>
  <si>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</si>
  <si>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</si>
  <si>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</si>
  <si>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</si>
  <si>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</si>
  <si>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</si>
  <si>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</si>
  <si>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</si>
  <si>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</si>
  <si>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</si>
  <si>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</si>
  <si>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</si>
  <si>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</si>
  <si>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</si>
  <si>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</si>
  <si>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</si>
  <si>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</si>
  <si>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</si>
  <si>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</si>
  <si>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</si>
  <si>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</si>
  <si>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</si>
  <si>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</si>
  <si>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</si>
  <si>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</si>
  <si>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</si>
  <si>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</si>
  <si>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</si>
  <si>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</si>
  <si>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</si>
  <si>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</si>
  <si>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</si>
  <si>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</si>
  <si>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</si>
  <si>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</si>
  <si>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</si>
  <si>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</si>
  <si>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</si>
  <si>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</si>
  <si>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</si>
  <si>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</si>
  <si>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</si>
  <si>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</si>
  <si>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</si>
  <si>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</si>
  <si>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</si>
  <si>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</si>
  <si>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</si>
  <si>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</si>
  <si>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</si>
  <si>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</si>
  <si>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</si>
  <si>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</si>
  <si>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</si>
  <si>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</si>
  <si>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</si>
  <si>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</si>
  <si>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</si>
  <si>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</si>
  <si>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</si>
  <si>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</si>
  <si>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</si>
  <si>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</si>
  <si>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</si>
  <si>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</si>
  <si>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</si>
  <si>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</si>
  <si>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</si>
  <si>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</si>
  <si>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</si>
  <si>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</si>
  <si>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</si>
  <si>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</si>
  <si>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</si>
  <si>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</si>
  <si>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</si>
  <si>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</si>
  <si>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</si>
  <si>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</si>
  <si>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</si>
  <si>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</si>
  <si>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</si>
  <si>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</si>
  <si>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</si>
  <si>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</si>
  <si>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</si>
  <si>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</si>
  <si>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</si>
  <si>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</si>
  <si>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</si>
  <si>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</si>
  <si>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</si>
  <si>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</si>
  <si>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</si>
  <si>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</si>
  <si>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</si>
  <si>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</si>
  <si>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</si>
  <si>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</si>
  <si>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</si>
  <si>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</si>
  <si>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</si>
  <si>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</si>
  <si>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</si>
  <si>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</si>
  <si>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</si>
  <si>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</si>
  <si>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</si>
  <si>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</si>
  <si>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</si>
  <si>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</si>
  <si>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</si>
  <si>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</si>
  <si>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</si>
  <si>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</si>
  <si>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</si>
  <si>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</si>
  <si>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</si>
  <si>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</si>
  <si>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</si>
  <si>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</si>
  <si>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</si>
  <si>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</si>
  <si>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</si>
  <si>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</si>
  <si>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</si>
  <si>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</si>
  <si>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</si>
  <si>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</si>
  <si>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</si>
  <si>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</si>
  <si>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</si>
  <si>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</si>
  <si>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</si>
  <si>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</si>
  <si>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</si>
  <si>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</si>
  <si>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</si>
  <si>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</si>
  <si>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</si>
  <si>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</si>
  <si>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</si>
  <si>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</si>
  <si>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</si>
  <si>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</si>
  <si>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</si>
  <si>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</si>
  <si>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</si>
  <si>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</si>
  <si>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</si>
  <si>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</si>
  <si>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</si>
  <si>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</si>
  <si>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</si>
  <si>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</si>
  <si>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</si>
  <si>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</si>
  <si>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</si>
  <si>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</si>
  <si>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</si>
  <si>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</si>
  <si>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</si>
  <si>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</si>
  <si>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</si>
  <si>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</si>
  <si>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</si>
  <si>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</si>
  <si>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</si>
  <si>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</si>
  <si>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</si>
  <si>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</si>
  <si>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</si>
  <si>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</si>
  <si>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</si>
  <si>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</si>
  <si>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</si>
  <si>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</si>
  <si>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</si>
  <si>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</si>
  <si>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</si>
  <si>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</si>
  <si>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</si>
  <si>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</si>
  <si>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</si>
  <si>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</si>
  <si>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</si>
  <si>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</si>
  <si>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</si>
  <si>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</si>
  <si>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</si>
  <si>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</si>
  <si>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</si>
  <si>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</si>
  <si>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</si>
  <si>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</si>
  <si>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</si>
  <si>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</si>
  <si>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</si>
  <si>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</si>
  <si>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</si>
  <si>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</si>
  <si>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</si>
  <si>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</si>
  <si>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</si>
  <si>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</si>
  <si>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</si>
  <si>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</si>
  <si>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</si>
  <si>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</si>
  <si>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</si>
  <si>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</si>
  <si>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</si>
  <si>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</si>
  <si>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</si>
  <si>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</si>
  <si>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</si>
  <si>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</si>
  <si>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</si>
  <si>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</si>
  <si>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</si>
  <si>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</si>
  <si>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</si>
  <si>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</si>
  <si>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</si>
  <si>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</si>
  <si>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</si>
  <si>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</si>
  <si>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</si>
  <si>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</si>
  <si>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</si>
  <si>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</si>
  <si>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</si>
  <si>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</si>
  <si>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</si>
  <si>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</si>
  <si>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</si>
  <si>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</si>
  <si>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</si>
  <si>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</si>
  <si>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</si>
  <si>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</si>
  <si>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</si>
  <si>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</si>
  <si>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</si>
  <si>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</si>
  <si>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</si>
  <si>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</si>
  <si>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</si>
  <si>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</si>
  <si>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</si>
  <si>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</si>
  <si>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</si>
  <si>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</si>
  <si>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</si>
  <si>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</si>
  <si>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</si>
  <si>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</si>
  <si>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</si>
  <si>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</si>
  <si>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</si>
  <si>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</si>
  <si>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</si>
  <si>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</si>
  <si>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</si>
  <si>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</si>
  <si>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</si>
  <si>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</si>
  <si>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</si>
  <si>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</si>
  <si>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</si>
  <si>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</si>
  <si>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</si>
  <si>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</si>
  <si>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</si>
  <si>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</si>
  <si>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</si>
  <si>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</si>
  <si>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</si>
  <si>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</si>
  <si>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</si>
  <si>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</si>
  <si>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</si>
  <si>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</si>
  <si>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</si>
  <si>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</si>
  <si>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</si>
  <si>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</si>
  <si>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</si>
  <si>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</si>
  <si>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</si>
  <si>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</si>
  <si>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</si>
  <si>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</si>
  <si>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</si>
  <si>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</si>
  <si>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</si>
  <si>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</si>
  <si>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</si>
  <si>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</si>
  <si>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</si>
  <si>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</si>
  <si>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</si>
  <si>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</si>
  <si>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</si>
  <si>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</si>
  <si>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</si>
  <si>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</si>
  <si>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</si>
  <si>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</si>
  <si>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</si>
  <si>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</si>
  <si>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</si>
  <si>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</si>
  <si>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</si>
  <si>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</si>
  <si>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</si>
  <si>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</si>
  <si>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</si>
  <si>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</si>
  <si>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</si>
  <si>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</si>
  <si>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</si>
  <si>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</si>
  <si>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</si>
  <si>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</si>
  <si>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</si>
  <si>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</si>
  <si>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</si>
  <si>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</si>
  <si>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</si>
  <si>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</si>
  <si>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</si>
  <si>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</si>
  <si>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</si>
  <si>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</si>
  <si>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</si>
  <si>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</si>
  <si>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</si>
  <si>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</si>
  <si>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</si>
  <si>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</si>
  <si>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</si>
  <si>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</si>
  <si>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</si>
  <si>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</si>
  <si>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</si>
  <si>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</si>
  <si>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</si>
  <si>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</si>
  <si>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</si>
  <si>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</si>
  <si>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</si>
  <si>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</si>
  <si>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</si>
  <si>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</si>
  <si>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</si>
  <si>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</si>
  <si>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</si>
  <si>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</si>
  <si>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</si>
  <si>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</si>
  <si>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</si>
  <si>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</si>
  <si>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</si>
  <si>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</si>
  <si>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</si>
  <si>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</si>
  <si>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</si>
  <si>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</si>
  <si>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</si>
  <si>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</si>
  <si>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</si>
  <si>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</si>
  <si>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</si>
  <si>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</si>
  <si>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</si>
  <si>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</si>
  <si>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</si>
  <si>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</si>
  <si>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</si>
  <si>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</si>
  <si>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</si>
  <si>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</si>
  <si>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</si>
  <si>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</si>
  <si>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</si>
  <si>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</si>
  <si>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</si>
  <si>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</si>
  <si>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</si>
  <si>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</si>
  <si>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</si>
  <si>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</si>
  <si>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</si>
  <si>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</si>
  <si>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</si>
  <si>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</si>
  <si>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</si>
  <si>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</si>
  <si>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</si>
  <si>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</si>
  <si>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</si>
  <si>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</si>
  <si>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</si>
  <si>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</si>
  <si>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</si>
  <si>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</si>
  <si>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</si>
  <si>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</si>
  <si>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</si>
  <si>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</si>
  <si>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</si>
  <si>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</si>
  <si>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</si>
  <si>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</si>
  <si>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</si>
  <si>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</si>
  <si>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</si>
  <si>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</si>
  <si>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</si>
  <si>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</si>
  <si>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</si>
  <si>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</si>
  <si>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</si>
  <si>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</si>
  <si>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</si>
  <si>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</si>
  <si>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</si>
  <si>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</si>
  <si>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</si>
  <si>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</si>
  <si>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</si>
  <si>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</si>
  <si>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</si>
  <si>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</si>
  <si>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</si>
  <si>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</si>
  <si>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</si>
  <si>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</si>
  <si>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</si>
  <si>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</si>
  <si>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</si>
  <si>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</si>
  <si>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</si>
  <si>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</si>
  <si>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</si>
  <si>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</si>
  <si>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</si>
  <si>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</si>
  <si>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</si>
  <si>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</si>
  <si>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</si>
  <si>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</si>
  <si>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</si>
  <si>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</si>
  <si>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</si>
  <si>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</si>
  <si>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</si>
  <si>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</si>
  <si>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</si>
  <si>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</si>
  <si>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</si>
  <si>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</si>
  <si>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</si>
  <si>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</si>
  <si>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</si>
  <si>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</si>
  <si>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</si>
  <si>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</si>
  <si>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</si>
  <si>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</si>
  <si>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</si>
  <si>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</si>
  <si>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</si>
  <si>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</si>
  <si>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</si>
  <si>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</si>
  <si>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</si>
  <si>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</si>
  <si>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</si>
  <si>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</si>
  <si>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</si>
  <si>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</si>
  <si>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</si>
  <si>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</si>
  <si>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</si>
  <si>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</si>
  <si>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</si>
  <si>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</si>
  <si>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</si>
  <si>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</si>
  <si>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</si>
  <si>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</si>
  <si>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</si>
  <si>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</si>
  <si>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</si>
  <si>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</si>
  <si>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</si>
  <si>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</si>
  <si>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</si>
  <si>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</si>
  <si>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</si>
  <si>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</si>
  <si>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</si>
  <si>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</si>
  <si>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</si>
  <si>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</si>
  <si>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</si>
  <si>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</si>
  <si>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</si>
  <si>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</si>
  <si>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</si>
  <si>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</si>
  <si>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</si>
  <si>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</si>
  <si>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</si>
  <si>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</si>
  <si>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</si>
  <si>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</si>
  <si>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</si>
  <si>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</si>
  <si>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</si>
  <si>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</si>
  <si>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</si>
  <si>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</si>
  <si>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</si>
  <si>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</si>
  <si>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</si>
  <si>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</si>
  <si>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</si>
  <si>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</si>
  <si>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</si>
  <si>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</si>
  <si>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</si>
  <si>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</si>
  <si>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</si>
  <si>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</si>
  <si>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</si>
  <si>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</si>
  <si>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</si>
  <si>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</si>
  <si>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</si>
  <si>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</si>
  <si>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</si>
  <si>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</si>
  <si>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</si>
  <si>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</si>
  <si>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</si>
  <si>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</si>
  <si>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</si>
  <si>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</si>
  <si>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</si>
  <si>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</si>
  <si>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</si>
  <si>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</si>
  <si>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</si>
  <si>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</si>
  <si>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</si>
  <si>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</si>
  <si>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</si>
  <si>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</si>
  <si>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</si>
  <si>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</si>
  <si>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</si>
  <si>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</si>
  <si>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</si>
  <si>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</si>
  <si>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</si>
  <si>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</si>
  <si>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</si>
  <si>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</si>
  <si>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</si>
  <si>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</si>
  <si>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</si>
  <si>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</si>
  <si>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</si>
  <si>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</si>
  <si>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</si>
  <si>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</si>
  <si>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</si>
  <si>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</si>
  <si>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</si>
  <si>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</si>
  <si>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</si>
  <si>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</si>
  <si>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</si>
  <si>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</si>
  <si>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</si>
  <si>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</si>
  <si>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</si>
  <si>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</si>
  <si>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</si>
  <si>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</si>
  <si>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</si>
  <si>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</si>
  <si>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</si>
  <si>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</si>
  <si>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</si>
  <si>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</si>
  <si>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</si>
  <si>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</si>
  <si>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</si>
  <si>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</si>
  <si>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</si>
  <si>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</si>
  <si>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</si>
  <si>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</si>
  <si>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</si>
  <si>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</si>
  <si>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</si>
  <si>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</si>
  <si>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</si>
  <si>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</si>
  <si>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</si>
  <si>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</si>
  <si>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</si>
  <si>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</si>
  <si>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</si>
  <si>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</si>
  <si>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</si>
  <si>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</si>
  <si>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</si>
  <si>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</si>
  <si>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</si>
  <si>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</si>
  <si>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</si>
  <si>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</si>
  <si>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</si>
  <si>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</si>
  <si>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</si>
  <si>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</si>
  <si>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</si>
  <si>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</si>
  <si>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</si>
  <si>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</si>
  <si>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</si>
  <si>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</si>
  <si>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</si>
  <si>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</si>
  <si>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</si>
  <si>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</si>
  <si>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</si>
  <si>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</si>
  <si>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</si>
  <si>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</si>
  <si>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</si>
  <si>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</si>
  <si>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</si>
  <si>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</si>
  <si>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</si>
  <si>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</si>
  <si>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</si>
  <si>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</si>
  <si>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</si>
  <si>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</si>
  <si>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</si>
  <si>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</si>
  <si>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</si>
  <si>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</si>
  <si>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</si>
  <si>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</si>
  <si>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</si>
  <si>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</si>
  <si>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</si>
  <si>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</si>
  <si>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</si>
  <si>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</si>
  <si>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</si>
  <si>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</si>
  <si>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</si>
  <si>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</si>
  <si>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</si>
  <si>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</si>
  <si>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</si>
  <si>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</si>
  <si>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</si>
  <si>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</si>
  <si>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</si>
  <si>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</si>
  <si>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</si>
  <si>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</si>
  <si>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</si>
  <si>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</si>
  <si>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</si>
  <si>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</si>
  <si>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</si>
  <si>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</si>
  <si>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</si>
  <si>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</si>
  <si>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</si>
  <si>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</si>
  <si>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</si>
  <si>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</si>
  <si>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</si>
  <si>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</si>
  <si>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</si>
  <si>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</si>
  <si>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</si>
  <si>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</si>
  <si>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</si>
  <si>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</si>
  <si>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</si>
  <si>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</si>
  <si>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</si>
  <si>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</si>
  <si>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</si>
  <si>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</si>
  <si>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</si>
  <si>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</si>
  <si>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</si>
  <si>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</si>
  <si>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</si>
  <si>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</si>
  <si>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</si>
  <si>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</si>
  <si>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</si>
  <si>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</si>
  <si>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</si>
  <si>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</si>
  <si>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</si>
  <si>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</si>
  <si>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</si>
  <si>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</si>
  <si>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</si>
  <si>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</si>
  <si>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</si>
  <si>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</si>
  <si>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</si>
  <si>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</si>
  <si>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</si>
  <si>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</si>
  <si>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</si>
  <si>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</si>
  <si>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</si>
  <si>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</si>
  <si>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</si>
  <si>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</si>
  <si>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</si>
  <si>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</si>
  <si>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</si>
  <si>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</si>
  <si>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</si>
  <si>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</si>
  <si>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</si>
  <si>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</si>
  <si>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</si>
  <si>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</si>
  <si>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</si>
  <si>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</si>
  <si>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</si>
  <si>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</si>
  <si>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</si>
  <si>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</si>
  <si>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</si>
  <si>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</si>
  <si>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</si>
  <si>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</si>
  <si>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</si>
  <si>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</si>
  <si>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</si>
  <si>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</si>
  <si>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</si>
  <si>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</si>
  <si>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</si>
  <si>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</si>
  <si>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</si>
  <si>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</si>
  <si>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</si>
  <si>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</si>
  <si>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</si>
  <si>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</si>
  <si>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</si>
  <si>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</si>
  <si>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</si>
  <si>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</si>
  <si>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</si>
  <si>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</si>
  <si>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</si>
  <si>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</si>
  <si>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</si>
  <si>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</si>
  <si>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</si>
  <si>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</si>
  <si>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</si>
  <si>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</si>
  <si>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</si>
  <si>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</si>
  <si>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</si>
  <si>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</si>
  <si>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</si>
  <si>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</si>
  <si>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</si>
  <si>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</si>
  <si>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</si>
  <si>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</si>
  <si>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</si>
  <si>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</si>
  <si>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</si>
  <si>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</si>
  <si>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</si>
  <si>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</si>
  <si>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</si>
  <si>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</si>
  <si>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</si>
  <si>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</si>
  <si>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</si>
  <si>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</si>
  <si>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</si>
  <si>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</si>
  <si>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</si>
  <si>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</si>
  <si>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</si>
  <si>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</si>
  <si>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</si>
  <si>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</si>
  <si>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</si>
  <si>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</si>
  <si>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</si>
  <si>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</si>
  <si>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</si>
  <si>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</si>
  <si>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</si>
  <si>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</si>
  <si>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</si>
  <si>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</si>
  <si>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</si>
  <si>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</si>
  <si>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</si>
  <si>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</si>
  <si>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</si>
  <si>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</si>
  <si>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</si>
  <si>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</si>
  <si>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</si>
  <si>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</si>
  <si>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</si>
  <si>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</si>
  <si>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</si>
  <si>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</si>
  <si>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</si>
  <si>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</si>
  <si>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</si>
  <si>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</si>
  <si>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</si>
  <si>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</si>
  <si>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</si>
  <si>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</si>
  <si>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</si>
  <si>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</si>
  <si>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</si>
  <si>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</si>
  <si>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</si>
  <si>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</si>
  <si>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</si>
  <si>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</si>
  <si>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</si>
  <si>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</si>
  <si>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</si>
  <si>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</si>
  <si>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</si>
  <si>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</si>
  <si>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</si>
  <si>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</si>
  <si>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</si>
  <si>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</si>
  <si>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</si>
  <si>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</si>
  <si>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</si>
  <si>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</si>
  <si>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</si>
  <si>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</si>
  <si>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</si>
  <si>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</si>
  <si>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</si>
  <si>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</si>
  <si>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</si>
  <si>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</si>
  <si>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</si>
  <si>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</si>
  <si>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</si>
  <si>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</si>
  <si>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</si>
  <si>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</si>
  <si>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</si>
  <si>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</si>
  <si>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</si>
  <si>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</si>
  <si>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</si>
  <si>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</si>
  <si>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</si>
  <si>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</si>
  <si>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</si>
  <si>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</si>
  <si>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</si>
  <si>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</si>
  <si>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</si>
  <si>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</si>
  <si>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</si>
  <si>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</si>
  <si>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</si>
  <si>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</si>
  <si>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</si>
  <si>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</si>
  <si>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</si>
  <si>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</si>
  <si>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</si>
  <si>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</si>
  <si>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</si>
  <si>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</si>
  <si>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</si>
  <si>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</si>
  <si>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</si>
  <si>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</si>
  <si>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</si>
  <si>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</si>
  <si>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</si>
  <si>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</si>
  <si>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</si>
  <si>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</si>
  <si>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</si>
  <si>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</si>
  <si>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</si>
  <si>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</si>
  <si>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</si>
  <si>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</si>
  <si>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</si>
  <si>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</si>
  <si>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</si>
  <si>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</si>
  <si>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</si>
  <si>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</si>
  <si>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</si>
  <si>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</si>
  <si>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</si>
  <si>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</si>
  <si>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</si>
  <si>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</si>
  <si>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</si>
  <si>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</si>
  <si>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</si>
  <si>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</si>
  <si>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</si>
  <si>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</si>
  <si>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</si>
  <si>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</si>
  <si>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</si>
  <si>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</si>
  <si>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</si>
  <si>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</si>
  <si>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</si>
  <si>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</si>
  <si>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</si>
  <si>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</si>
  <si>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</si>
  <si>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</si>
  <si>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</si>
  <si>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</si>
  <si>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</si>
  <si>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</si>
  <si>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</si>
  <si>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</si>
  <si>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</si>
  <si>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</si>
  <si>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</si>
  <si>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</si>
  <si>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</si>
  <si>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</si>
  <si>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</si>
  <si>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</si>
  <si>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</si>
  <si>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</si>
  <si>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</si>
  <si>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</si>
  <si>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</si>
  <si>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</si>
  <si>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</si>
  <si>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</si>
  <si>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</si>
  <si>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</si>
  <si>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</si>
  <si>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</si>
  <si>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</si>
  <si>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</si>
  <si>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</si>
  <si>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</si>
  <si>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</si>
  <si>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</si>
  <si>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</si>
  <si>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</si>
  <si>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</si>
  <si>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</si>
  <si>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</si>
  <si>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</si>
  <si>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</si>
  <si>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</si>
  <si>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</si>
  <si>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</si>
  <si>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</si>
  <si>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</si>
  <si>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</si>
  <si>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</si>
  <si>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</si>
  <si>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</si>
  <si>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</si>
  <si>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</si>
  <si>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</si>
  <si>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</si>
  <si>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</si>
  <si>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</si>
  <si>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</si>
  <si>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</si>
  <si>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</si>
  <si>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</si>
  <si>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</si>
  <si>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</si>
  <si>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</si>
  <si>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</si>
  <si>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</si>
  <si>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</si>
  <si>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</si>
  <si>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</si>
  <si>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</si>
  <si>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</si>
  <si>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</si>
  <si>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</si>
  <si>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</si>
  <si>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</si>
  <si>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</si>
  <si>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</si>
  <si>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</si>
  <si>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</si>
  <si>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</si>
  <si>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</si>
  <si>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</si>
  <si>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</si>
  <si>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</si>
  <si>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</si>
  <si>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</si>
  <si>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</si>
  <si>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</si>
  <si>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</si>
  <si>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</si>
  <si>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</si>
  <si>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</si>
  <si>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</si>
  <si>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</si>
  <si>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</si>
  <si>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</si>
  <si>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</si>
  <si>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</si>
  <si>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</si>
  <si>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</si>
  <si>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</si>
  <si>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</si>
  <si>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</si>
  <si>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</si>
  <si>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</si>
  <si>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</si>
  <si>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</si>
  <si>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</si>
  <si>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</si>
  <si>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</si>
  <si>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</si>
  <si>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</si>
  <si>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</si>
  <si>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</si>
  <si>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</si>
  <si>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</si>
  <si>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</si>
  <si>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</si>
  <si>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</si>
  <si>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</si>
  <si>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</si>
  <si>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</si>
  <si>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</si>
  <si>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</si>
  <si>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</si>
  <si>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</si>
  <si>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</si>
  <si>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</si>
  <si>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</si>
  <si>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</si>
  <si>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</si>
  <si>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</si>
  <si>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</si>
  <si>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</si>
  <si>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</si>
  <si>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</si>
  <si>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</si>
  <si>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</si>
  <si>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</si>
  <si>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</si>
  <si>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</si>
  <si>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</si>
  <si>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</si>
  <si>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</si>
  <si>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</si>
  <si>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</si>
  <si>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</si>
  <si>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</si>
  <si>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</si>
  <si>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</si>
  <si>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</si>
  <si>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</si>
  <si>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</si>
  <si>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</si>
  <si>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</si>
  <si>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</si>
  <si>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</si>
  <si>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</si>
  <si>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</si>
  <si>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</si>
  <si>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</si>
  <si>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</si>
  <si>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</si>
  <si>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</si>
  <si>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</si>
  <si>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</si>
  <si>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</si>
  <si>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</si>
  <si>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</si>
  <si>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</si>
  <si>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</si>
  <si>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</si>
  <si>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</si>
  <si>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</si>
  <si>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</si>
  <si>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</si>
  <si>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</si>
  <si>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</si>
  <si>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</si>
  <si>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</si>
  <si>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</si>
  <si>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</si>
  <si>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</si>
  <si>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</si>
  <si>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</si>
  <si>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</si>
  <si>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</si>
  <si>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</si>
  <si>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</si>
  <si>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</si>
  <si>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</si>
  <si>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</si>
  <si>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</si>
  <si>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</si>
  <si>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</si>
  <si>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</si>
  <si>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</si>
  <si>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</si>
  <si>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</si>
  <si>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</si>
  <si>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</si>
  <si>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</si>
  <si>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</si>
  <si>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</si>
  <si>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</si>
  <si>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</si>
  <si>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</si>
  <si>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</si>
  <si>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</si>
  <si>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</si>
  <si>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</si>
  <si>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</si>
  <si>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</si>
  <si>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</si>
  <si>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</si>
  <si>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</si>
  <si>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</si>
  <si>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</si>
  <si>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</si>
  <si>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</si>
  <si>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</si>
  <si>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</si>
  <si>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</si>
  <si>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</si>
  <si>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</si>
  <si>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</si>
  <si>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</si>
  <si>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</si>
  <si>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</si>
  <si>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</si>
  <si>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</si>
  <si>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</si>
  <si>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</si>
  <si>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</si>
  <si>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</si>
  <si>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</si>
  <si>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</si>
  <si>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</si>
  <si>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</si>
  <si>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</si>
  <si>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</si>
  <si>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</si>
  <si>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</si>
  <si>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</si>
  <si>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</si>
  <si>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</si>
  <si>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</si>
  <si>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</si>
  <si>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</si>
  <si>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</si>
  <si>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</si>
  <si>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</si>
  <si>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</si>
  <si>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</si>
  <si>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</si>
  <si>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</si>
  <si>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</si>
  <si>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</si>
  <si>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</si>
  <si>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</si>
  <si>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</si>
  <si>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</si>
  <si>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</si>
  <si>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</si>
  <si>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</si>
  <si>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</si>
  <si>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</si>
  <si>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</si>
  <si>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</si>
  <si>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</si>
  <si>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</si>
  <si>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</si>
  <si>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</si>
  <si>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</si>
  <si>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</si>
  <si>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</si>
  <si>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</si>
  <si>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</si>
  <si>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</si>
  <si>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</si>
  <si>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</si>
  <si>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</si>
  <si>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</si>
  <si>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</si>
  <si>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</si>
  <si>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</si>
  <si>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</si>
  <si>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</si>
  <si>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</si>
  <si>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</si>
  <si>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</si>
  <si>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</si>
  <si>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</si>
  <si>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</si>
  <si>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</si>
  <si>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</si>
  <si>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</si>
  <si>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</si>
  <si>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</si>
  <si>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</si>
  <si>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</si>
  <si>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</si>
  <si>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</si>
  <si>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</si>
  <si>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</si>
  <si>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</si>
  <si>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</si>
  <si>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</si>
  <si>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</si>
  <si>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</si>
  <si>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</si>
  <si>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</si>
  <si>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</si>
  <si>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</si>
  <si>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</si>
  <si>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</si>
  <si>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</si>
  <si>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</si>
  <si>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</si>
  <si>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</si>
  <si>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</si>
  <si>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</si>
  <si>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</si>
  <si>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</si>
  <si>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</si>
  <si>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</si>
  <si>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</si>
  <si>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</si>
  <si>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</si>
  <si>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</si>
  <si>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</si>
  <si>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</si>
  <si>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</si>
  <si>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</si>
  <si>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</si>
  <si>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</si>
  <si>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</si>
  <si>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</si>
  <si>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</si>
  <si>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</si>
  <si>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</si>
  <si>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</si>
  <si>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</si>
  <si>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</si>
  <si>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</si>
  <si>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</si>
  <si>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</si>
  <si>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</si>
  <si>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</si>
  <si>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</si>
  <si>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</si>
  <si>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</si>
  <si>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</si>
  <si>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</si>
  <si>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</si>
  <si>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</si>
  <si>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</si>
  <si>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</si>
  <si>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</si>
  <si>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</si>
  <si>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</si>
  <si>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</si>
  <si>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</si>
  <si>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</si>
  <si>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</si>
  <si>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</si>
  <si>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</si>
  <si>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</si>
  <si>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</si>
  <si>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</si>
  <si>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</si>
  <si>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</si>
  <si>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</si>
  <si>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</si>
  <si>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</si>
  <si>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</si>
  <si>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</si>
  <si>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</si>
  <si>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</si>
  <si>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</si>
  <si>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</si>
  <si>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</si>
  <si>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</si>
  <si>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</si>
  <si>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</si>
  <si>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</si>
  <si>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</si>
  <si>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</si>
  <si>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</si>
  <si>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</si>
  <si>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</si>
  <si>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</si>
  <si>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</si>
  <si>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</si>
  <si>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</si>
  <si>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</si>
  <si>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</si>
  <si>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</si>
  <si>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</si>
  <si>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</si>
  <si>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</si>
  <si>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</si>
  <si>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</si>
  <si>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</si>
  <si>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</si>
  <si>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</si>
  <si>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</si>
  <si>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</si>
  <si>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</si>
  <si>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</si>
  <si>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</si>
  <si>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</si>
  <si>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</si>
  <si>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</si>
  <si>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</si>
  <si>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</si>
  <si>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</si>
  <si>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</si>
  <si>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</si>
  <si>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</si>
  <si>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</si>
  <si>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</si>
  <si>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</si>
  <si>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</si>
  <si>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</si>
  <si>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</si>
  <si>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</si>
  <si>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</si>
  <si>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</si>
  <si>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</si>
  <si>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</si>
  <si>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</si>
  <si>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</si>
  <si>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</si>
  <si>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</si>
  <si>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</si>
  <si>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</si>
  <si>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</si>
  <si>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</si>
  <si>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</si>
  <si>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</si>
  <si>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</si>
  <si>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</si>
  <si>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</si>
  <si>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</si>
  <si>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</si>
  <si>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</si>
  <si>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</si>
  <si>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</si>
  <si>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</si>
  <si>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</si>
  <si>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</si>
  <si>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</si>
  <si>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</si>
  <si>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</si>
  <si>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</si>
  <si>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</si>
  <si>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</si>
  <si>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</si>
  <si>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</si>
  <si>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</si>
  <si>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</si>
  <si>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</si>
  <si>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</si>
  <si>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</si>
  <si>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</si>
  <si>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</si>
  <si>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</si>
  <si>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</si>
  <si>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</si>
  <si>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</si>
  <si>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</si>
  <si>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</si>
  <si>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</si>
  <si>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</si>
  <si>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</si>
  <si>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</si>
  <si>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</si>
  <si>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</si>
  <si>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</si>
  <si>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</si>
  <si>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</si>
  <si>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</si>
  <si>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</si>
  <si>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</si>
  <si>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</si>
  <si>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</si>
  <si>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</si>
  <si>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</si>
  <si>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</si>
  <si>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</si>
  <si>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</si>
  <si>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</si>
  <si>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</si>
  <si>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</si>
  <si>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</si>
  <si>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</si>
  <si>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</si>
  <si>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</si>
  <si>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</si>
  <si>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</si>
  <si>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</si>
  <si>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</si>
  <si>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</si>
  <si>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</si>
  <si>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</si>
  <si>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</si>
  <si>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</si>
  <si>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</si>
  <si>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</si>
  <si>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</si>
  <si>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</si>
  <si>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</si>
  <si>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</si>
  <si>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</si>
  <si>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</si>
  <si>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</si>
  <si>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</si>
  <si>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</si>
  <si>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</si>
  <si>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</si>
  <si>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</si>
  <si>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</si>
  <si>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</si>
  <si>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</si>
  <si>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</si>
  <si>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</si>
  <si>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</si>
  <si>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</si>
  <si>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</si>
  <si>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</si>
  <si>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</si>
  <si>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</si>
  <si>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</si>
  <si>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</si>
  <si>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</si>
  <si>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</si>
  <si>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</si>
  <si>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</si>
  <si>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</si>
  <si>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</si>
  <si>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</si>
  <si>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</si>
  <si>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</si>
  <si>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</si>
  <si>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</si>
  <si>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</si>
  <si>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</si>
  <si>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</si>
  <si>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</si>
  <si>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</si>
  <si>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</si>
  <si>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</si>
  <si>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</si>
  <si>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</si>
  <si>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</si>
  <si>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</si>
  <si>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</si>
  <si>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</si>
  <si>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</si>
  <si>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</si>
  <si>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</si>
  <si>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</si>
  <si>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</si>
  <si>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</si>
  <si>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</si>
  <si>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</si>
  <si>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</si>
  <si>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</si>
  <si>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</si>
  <si>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</si>
  <si>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</si>
  <si>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</si>
  <si>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</si>
  <si>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</si>
  <si>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</si>
  <si>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</si>
  <si>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</si>
  <si>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</si>
  <si>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</si>
  <si>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</si>
  <si>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</si>
  <si>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</si>
  <si>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</si>
  <si>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</si>
  <si>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</si>
  <si>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</si>
  <si>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</si>
  <si>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</si>
  <si>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</si>
  <si>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</si>
  <si>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</si>
  <si>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</si>
  <si>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</si>
  <si>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</si>
  <si>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</si>
  <si>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</si>
  <si>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</si>
  <si>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</si>
  <si>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</si>
  <si>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</si>
  <si>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</si>
  <si>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</si>
  <si>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</si>
  <si>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</si>
  <si>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</si>
  <si>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</si>
  <si>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</si>
  <si>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</si>
  <si>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</si>
  <si>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</si>
  <si>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</si>
  <si>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</si>
  <si>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</si>
  <si>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</si>
  <si>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</si>
  <si>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</si>
  <si>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</si>
  <si>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</si>
  <si>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</si>
  <si>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</si>
  <si>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</si>
  <si>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</si>
  <si>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</si>
  <si>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</si>
  <si>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</si>
  <si>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</si>
  <si>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</si>
  <si>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</si>
  <si>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</si>
  <si>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</si>
  <si>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</si>
  <si>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</si>
  <si>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</si>
  <si>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</si>
  <si>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</si>
  <si>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</si>
  <si>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</si>
  <si>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</si>
  <si>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</si>
  <si>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</si>
  <si>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</si>
  <si>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</si>
  <si>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</si>
  <si>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</si>
  <si>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</si>
  <si>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</si>
  <si>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</si>
  <si>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</si>
  <si>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</si>
  <si>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</si>
  <si>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</si>
  <si>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</si>
  <si>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</si>
  <si>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</si>
  <si>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</si>
  <si>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</si>
  <si>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</si>
  <si>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</si>
  <si>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</si>
  <si>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</si>
  <si>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</si>
  <si>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</si>
  <si>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</si>
  <si>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</si>
  <si>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</si>
  <si>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</si>
  <si>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</si>
  <si>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</si>
  <si>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</si>
  <si>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</si>
  <si>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</si>
  <si>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</si>
  <si>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</si>
  <si>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</si>
  <si>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</si>
  <si>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</si>
  <si>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</si>
  <si>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</si>
  <si>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</si>
  <si>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</si>
  <si>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</si>
  <si>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</si>
  <si>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</si>
  <si>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</si>
  <si>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</si>
  <si>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</si>
  <si>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</si>
  <si>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</si>
  <si>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</si>
  <si>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</si>
  <si>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</si>
  <si>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</si>
  <si>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</si>
  <si>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</si>
  <si>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</si>
  <si>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</si>
  <si>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</si>
  <si>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</si>
  <si>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</si>
  <si>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</si>
  <si>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</si>
  <si>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</si>
  <si>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</si>
  <si>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</si>
  <si>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</si>
  <si>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</si>
  <si>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</si>
  <si>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</si>
  <si>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</si>
  <si>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</si>
  <si>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</si>
  <si>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</si>
  <si>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</si>
  <si>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</si>
  <si>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</si>
  <si>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</si>
  <si>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</si>
  <si>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</si>
  <si>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</si>
  <si>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</si>
  <si>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</si>
  <si>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</si>
  <si>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</si>
  <si>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</si>
  <si>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</si>
  <si>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</si>
  <si>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</si>
  <si>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</si>
  <si>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</si>
  <si>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</si>
  <si>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</si>
  <si>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</si>
  <si>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</si>
  <si>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</si>
  <si>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</si>
  <si>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</si>
  <si>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</si>
  <si>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</si>
  <si>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</si>
  <si>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</si>
  <si>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</si>
  <si>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</si>
  <si>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</si>
  <si>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</si>
  <si>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</si>
  <si>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</si>
  <si>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</si>
  <si>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</si>
  <si>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</si>
  <si>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</si>
  <si>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</si>
  <si>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</si>
  <si>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</si>
  <si>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</si>
  <si>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</si>
  <si>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</si>
  <si>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</si>
  <si>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</si>
  <si>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</si>
  <si>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</si>
  <si>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</si>
  <si>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</si>
  <si>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</si>
  <si>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</si>
  <si>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</si>
  <si>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</si>
  <si>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</si>
  <si>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</si>
  <si>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</si>
  <si>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</si>
  <si>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</si>
  <si>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</si>
  <si>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</si>
  <si>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</si>
  <si>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</si>
  <si>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</si>
  <si>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</si>
  <si>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</si>
  <si>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</si>
  <si>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</si>
  <si>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</si>
  <si>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</si>
  <si>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</si>
  <si>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</si>
  <si>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</si>
  <si>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</si>
  <si>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</si>
  <si>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</si>
  <si>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</si>
  <si>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</si>
  <si>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</si>
  <si>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</si>
  <si>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</si>
  <si>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</si>
  <si>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</si>
  <si>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</si>
  <si>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</si>
  <si>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</si>
  <si>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</si>
  <si>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</si>
  <si>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</si>
  <si>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</si>
  <si>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</si>
  <si>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</si>
  <si>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</si>
  <si>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</si>
  <si>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</si>
  <si>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</si>
  <si>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</si>
  <si>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</si>
  <si>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</si>
  <si>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</si>
  <si>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</si>
  <si>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</si>
  <si>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</si>
  <si>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</si>
  <si>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</si>
  <si>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</si>
  <si>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</si>
  <si>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</si>
  <si>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</si>
  <si>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</si>
  <si>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</si>
  <si>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</si>
  <si>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</si>
  <si>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</si>
  <si>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</si>
  <si>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</si>
  <si>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</si>
  <si>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</si>
  <si>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</si>
  <si>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</si>
  <si>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</si>
  <si>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</si>
  <si>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</si>
  <si>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</si>
  <si>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</si>
  <si>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</si>
  <si>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</si>
  <si>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</si>
  <si>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</si>
  <si>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</si>
  <si>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</si>
  <si>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</si>
  <si>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</si>
  <si>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</si>
  <si>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</si>
  <si>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</si>
  <si>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</si>
  <si>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</si>
  <si>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</si>
  <si>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</si>
  <si>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</si>
  <si>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</si>
  <si>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</si>
  <si>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</si>
  <si>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</si>
  <si>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</si>
  <si>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</si>
  <si>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</si>
  <si>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</si>
  <si>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</si>
  <si>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</si>
  <si>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</si>
  <si>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</si>
  <si>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</si>
  <si>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</si>
  <si>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</si>
  <si>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</si>
  <si>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</si>
  <si>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</si>
  <si>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</si>
  <si>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</si>
  <si>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</si>
  <si>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</si>
  <si>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</si>
  <si>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</si>
  <si>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</si>
  <si>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</si>
  <si>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</si>
  <si>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</si>
  <si>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</si>
  <si>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</si>
  <si>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</si>
  <si>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</si>
  <si>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</si>
  <si>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</si>
  <si>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</si>
  <si>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</si>
  <si>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</si>
  <si>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</si>
  <si>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</si>
  <si>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</si>
  <si>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</si>
  <si>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</si>
  <si>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</si>
  <si>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</si>
  <si>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</si>
  <si>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</si>
  <si>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</si>
  <si>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</si>
  <si>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</si>
  <si>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</si>
  <si>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</si>
  <si>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</si>
  <si>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</si>
  <si>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</si>
  <si>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</si>
  <si>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</si>
  <si>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</si>
  <si>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</si>
  <si>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</si>
  <si>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</si>
  <si>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</si>
  <si>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</si>
  <si>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</si>
  <si>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</si>
  <si>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</si>
  <si>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</si>
  <si>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</si>
  <si>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</si>
  <si>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</si>
  <si>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</si>
  <si>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</si>
  <si>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</si>
  <si>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</si>
  <si>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</si>
  <si>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</si>
  <si>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</si>
  <si>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</si>
  <si>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</si>
  <si>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</si>
  <si>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</si>
  <si>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</si>
  <si>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</si>
  <si>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</si>
  <si>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</si>
  <si>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</si>
  <si>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</si>
  <si>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</si>
  <si>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</si>
  <si>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</si>
  <si>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</si>
  <si>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</si>
  <si>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</si>
  <si>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</si>
  <si>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</si>
  <si>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</si>
  <si>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</si>
  <si>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</si>
  <si>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</si>
  <si>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</si>
  <si>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</si>
  <si>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</si>
  <si>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</si>
  <si>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</si>
  <si>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</si>
  <si>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</si>
  <si>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</si>
  <si>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</si>
  <si>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</si>
  <si>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</si>
  <si>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</si>
  <si>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</si>
  <si>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</si>
  <si>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</si>
  <si>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</si>
  <si>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</si>
  <si>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</si>
  <si>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</si>
  <si>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</si>
  <si>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</si>
  <si>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</si>
  <si>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</si>
  <si>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</si>
  <si>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</si>
  <si>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</si>
  <si>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</si>
  <si>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</si>
  <si>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</si>
  <si>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</si>
  <si>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</si>
  <si>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</si>
  <si>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</si>
  <si>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</si>
  <si>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</si>
  <si>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</si>
  <si>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</si>
  <si>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</si>
  <si>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</si>
  <si>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</si>
  <si>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</si>
  <si>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</si>
  <si>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</si>
  <si>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</si>
  <si>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</si>
  <si>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</si>
  <si>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</si>
  <si>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</si>
  <si>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</si>
  <si>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</si>
  <si>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</si>
  <si>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</si>
  <si>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</si>
  <si>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</si>
  <si>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</si>
  <si>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</si>
  <si>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</si>
  <si>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</si>
  <si>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</si>
  <si>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</si>
  <si>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</si>
  <si>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</si>
  <si>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</si>
  <si>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</si>
  <si>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</si>
  <si>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</si>
  <si>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</si>
  <si>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</si>
  <si>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</si>
  <si>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</si>
  <si>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</si>
  <si>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</si>
  <si>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</si>
  <si>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</si>
  <si>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</si>
  <si>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</si>
  <si>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</si>
  <si>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</si>
  <si>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</si>
  <si>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</si>
  <si>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</si>
  <si>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</si>
  <si>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</si>
  <si>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</si>
  <si>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</si>
  <si>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</si>
  <si>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</si>
  <si>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</si>
  <si>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</si>
  <si>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</si>
  <si>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</si>
  <si>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</si>
  <si>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</si>
  <si>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</si>
  <si>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</si>
  <si>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</si>
  <si>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</si>
  <si>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</si>
  <si>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</si>
  <si>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</si>
  <si>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</si>
  <si>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</si>
  <si>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</si>
  <si>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</si>
  <si>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</si>
  <si>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</si>
  <si>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</si>
  <si>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</si>
  <si>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</si>
  <si>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</si>
  <si>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</si>
  <si>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</si>
  <si>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</si>
  <si>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</si>
  <si>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</si>
  <si>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</si>
  <si>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</si>
  <si>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</si>
  <si>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</si>
  <si>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</si>
  <si>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</si>
  <si>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</si>
  <si>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</si>
  <si>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</si>
  <si>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</si>
  <si>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</si>
  <si>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</si>
  <si>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</si>
  <si>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</si>
  <si>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</si>
  <si>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</si>
  <si>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</si>
  <si>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</si>
  <si>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</si>
  <si>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</si>
  <si>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</si>
  <si>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</si>
  <si>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</si>
  <si>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</si>
  <si>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</si>
  <si>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</si>
  <si>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</si>
  <si>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</si>
  <si>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</si>
  <si>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</si>
  <si>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</si>
  <si>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</si>
  <si>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</si>
  <si>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</si>
  <si>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</si>
  <si>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</si>
  <si>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</si>
  <si>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</si>
  <si>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</si>
  <si>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</si>
  <si>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</si>
  <si>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</si>
  <si>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</si>
  <si>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</si>
  <si>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</si>
  <si>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</si>
  <si>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</si>
  <si>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</si>
  <si>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</si>
  <si>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</si>
  <si>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</si>
  <si>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</si>
  <si>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</si>
  <si>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</si>
  <si>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</si>
  <si>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</si>
  <si>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</si>
  <si>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</si>
  <si>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</si>
  <si>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</si>
  <si>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</si>
  <si>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</si>
  <si>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</si>
  <si>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</si>
  <si>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</si>
  <si>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</si>
  <si>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</si>
  <si>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</si>
  <si>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</si>
  <si>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</si>
  <si>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</si>
  <si>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</si>
  <si>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</si>
  <si>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</si>
  <si>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</si>
  <si>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</si>
  <si>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</si>
  <si>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</si>
  <si>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</si>
  <si>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</si>
  <si>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</si>
  <si>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</si>
  <si>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</si>
  <si>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</si>
  <si>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</si>
  <si>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</si>
  <si>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</si>
  <si>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</si>
  <si>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</si>
  <si>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</si>
  <si>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</si>
  <si>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</si>
  <si>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</si>
  <si>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</si>
  <si>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</si>
  <si>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</si>
  <si>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</si>
  <si>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</si>
  <si>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</si>
  <si>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</si>
  <si>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</si>
  <si>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</si>
  <si>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</si>
  <si>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</si>
  <si>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</si>
  <si>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</si>
  <si>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</si>
  <si>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</si>
  <si>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</si>
  <si>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</si>
  <si>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</si>
  <si>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</si>
  <si>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</si>
  <si>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</si>
  <si>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</si>
  <si>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</si>
  <si>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</si>
  <si>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</si>
  <si>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</si>
  <si>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</si>
  <si>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</si>
  <si>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</si>
  <si>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</si>
  <si>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</si>
  <si>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</si>
  <si>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</si>
  <si>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</si>
  <si>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</si>
  <si>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</si>
  <si>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</si>
  <si>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</si>
  <si>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</si>
  <si>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</si>
  <si>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</si>
  <si>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</si>
  <si>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</si>
  <si>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</si>
  <si>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</si>
  <si>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</si>
  <si>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</si>
  <si>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</si>
  <si>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</si>
  <si>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</si>
  <si>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</si>
  <si>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</si>
  <si>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</si>
  <si>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</si>
  <si>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</si>
  <si>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</si>
  <si>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</si>
  <si>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</si>
  <si>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</si>
  <si>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</si>
  <si>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</si>
  <si>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</si>
  <si>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</si>
  <si>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</si>
  <si>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</si>
  <si>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</si>
  <si>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</si>
  <si>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</si>
  <si>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</si>
  <si>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</si>
  <si>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</si>
  <si>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</si>
  <si>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</si>
  <si>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</si>
  <si>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</si>
  <si>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</si>
  <si>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</si>
  <si>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</si>
  <si>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</si>
  <si>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</si>
  <si>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</si>
  <si>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</si>
  <si>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</si>
  <si>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</si>
  <si>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</si>
  <si>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</si>
  <si>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</si>
  <si>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</si>
  <si>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</si>
  <si>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</si>
  <si>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</si>
  <si>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</si>
  <si>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</si>
  <si>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</si>
  <si>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</si>
  <si>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</si>
  <si>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</si>
  <si>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</si>
  <si>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</si>
  <si>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</si>
  <si>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</si>
  <si>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</si>
  <si>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</si>
  <si>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</si>
  <si>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</si>
  <si>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</si>
  <si>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</si>
  <si>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</si>
  <si>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</si>
  <si>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</si>
  <si>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</si>
  <si>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</si>
  <si>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</si>
  <si>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</si>
  <si>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</si>
  <si>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</si>
  <si>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</si>
  <si>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</si>
  <si>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</si>
  <si>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</si>
  <si>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</si>
  <si>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</si>
  <si>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</si>
  <si>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</si>
  <si>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</si>
  <si>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</si>
  <si>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</si>
  <si>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</si>
  <si>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</si>
  <si>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</si>
  <si>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</si>
  <si>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</si>
  <si>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</si>
  <si>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</si>
  <si>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</si>
  <si>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</si>
  <si>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</si>
  <si>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</si>
  <si>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</si>
  <si>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</si>
  <si>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</si>
  <si>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</si>
  <si>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</si>
  <si>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</si>
  <si>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</si>
  <si>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</si>
  <si>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</si>
  <si>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</si>
  <si>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</si>
  <si>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</si>
  <si>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</si>
  <si>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</si>
  <si>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</si>
  <si>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</si>
  <si>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</si>
  <si>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</si>
  <si>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</si>
  <si>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</si>
  <si>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</si>
  <si>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</si>
  <si>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</si>
  <si>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</si>
  <si>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</si>
  <si>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</si>
  <si>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</si>
  <si>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</si>
  <si>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</si>
  <si>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</si>
  <si>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</si>
  <si>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</si>
  <si>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</si>
  <si>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</si>
  <si>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</si>
  <si>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</si>
  <si>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</si>
  <si>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</si>
  <si>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</si>
  <si>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</si>
  <si>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</si>
  <si>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</si>
  <si>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</si>
  <si>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</si>
  <si>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</si>
  <si>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</si>
  <si>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</si>
  <si>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</si>
  <si>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</si>
  <si>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</si>
  <si>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</si>
  <si>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</si>
  <si>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</si>
  <si>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</si>
  <si>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</si>
  <si>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</si>
  <si>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</si>
  <si>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</si>
  <si>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</si>
  <si>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</si>
  <si>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</si>
  <si>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</si>
  <si>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</si>
  <si>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</si>
  <si>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</si>
  <si>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</si>
  <si>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</si>
  <si>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</si>
  <si>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</si>
  <si>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</si>
  <si>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</si>
  <si>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</si>
  <si>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</si>
  <si>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</si>
  <si>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</si>
  <si>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</si>
  <si>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</si>
  <si>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</si>
  <si>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</si>
  <si>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</si>
  <si>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</si>
  <si>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</si>
  <si>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</si>
  <si>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</si>
  <si>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</si>
  <si>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</si>
  <si>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</si>
  <si>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</si>
  <si>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</si>
  <si>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</si>
  <si>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</si>
  <si>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</si>
  <si>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</si>
  <si>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</si>
  <si>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</si>
  <si>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</si>
  <si>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</si>
  <si>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</si>
  <si>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</si>
  <si>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</si>
  <si>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</si>
  <si>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</si>
  <si>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</si>
  <si>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</si>
  <si>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</si>
  <si>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</si>
  <si>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</si>
  <si>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</si>
  <si>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</si>
  <si>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</si>
  <si>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</si>
  <si>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</si>
  <si>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</si>
  <si>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</si>
  <si>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</si>
  <si>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</si>
  <si>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</si>
  <si>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</si>
  <si>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</si>
  <si>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</si>
  <si>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</si>
  <si>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</si>
  <si>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</si>
  <si>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</si>
  <si>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</si>
  <si>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</si>
  <si>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</si>
  <si>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</si>
  <si>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</si>
  <si>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</si>
  <si>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</si>
  <si>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</si>
  <si>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</si>
  <si>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</si>
  <si>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</si>
  <si>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</si>
  <si>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</si>
  <si>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</si>
  <si>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</si>
  <si>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</si>
  <si>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</si>
  <si>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</si>
  <si>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</si>
  <si>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</si>
  <si>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</si>
  <si>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</si>
  <si>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</si>
  <si>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</si>
  <si>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</si>
  <si>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</si>
  <si>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</si>
  <si>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</si>
  <si>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</si>
  <si>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</si>
  <si>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</si>
  <si>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</si>
  <si>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</si>
  <si>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</si>
  <si>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</si>
  <si>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</si>
  <si>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</si>
  <si>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</si>
  <si>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</si>
  <si>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</si>
  <si>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</si>
  <si>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</si>
  <si>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</si>
  <si>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</si>
  <si>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</si>
  <si>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</si>
  <si>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</si>
  <si>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</si>
  <si>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</si>
  <si>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</si>
  <si>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</si>
  <si>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</si>
  <si>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</si>
  <si>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</si>
  <si>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</si>
  <si>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</si>
  <si>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</si>
  <si>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</si>
  <si>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</si>
  <si>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</si>
  <si>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</si>
  <si>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</si>
  <si>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</si>
  <si>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</si>
  <si>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</si>
  <si>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</si>
  <si>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</si>
  <si>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</si>
  <si>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</si>
  <si>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</si>
  <si>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</si>
  <si>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</si>
  <si>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</si>
  <si>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</si>
  <si>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</si>
  <si>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</si>
  <si>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</si>
  <si>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</si>
  <si>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</si>
  <si>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</si>
  <si>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</si>
  <si>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</si>
  <si>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</si>
  <si>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</si>
  <si>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</si>
  <si>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</si>
  <si>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</si>
  <si>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</si>
  <si>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</si>
  <si>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</si>
  <si>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</si>
  <si>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</si>
  <si>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</si>
  <si>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</si>
  <si>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</si>
  <si>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</si>
  <si>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</si>
  <si>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</si>
  <si>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</si>
  <si>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</si>
  <si>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</si>
  <si>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</si>
  <si>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</si>
  <si>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</si>
  <si>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</si>
  <si>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</si>
  <si>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</si>
  <si>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</si>
  <si>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</si>
  <si>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</si>
  <si>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</si>
  <si>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</si>
  <si>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</si>
  <si>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</si>
  <si>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</si>
  <si>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</si>
  <si>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</si>
  <si>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</si>
  <si>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</si>
  <si>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</si>
  <si>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</si>
  <si>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</si>
  <si>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</si>
  <si>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</si>
  <si>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</si>
  <si>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</si>
  <si>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</si>
  <si>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</si>
  <si>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</si>
  <si>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</si>
  <si>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</si>
  <si>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</si>
  <si>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</si>
  <si>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</si>
  <si>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</si>
  <si>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</si>
  <si>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</si>
  <si>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</si>
  <si>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</si>
  <si>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</si>
  <si>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</si>
  <si>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</si>
  <si>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</si>
  <si>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</si>
  <si>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</si>
  <si>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</si>
  <si>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</si>
  <si>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</si>
  <si>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</si>
  <si>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</si>
  <si>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</si>
  <si>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</si>
  <si>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</si>
  <si>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</si>
  <si>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</si>
  <si>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</si>
  <si>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</si>
  <si>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</si>
  <si>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</si>
  <si>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</si>
  <si>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</si>
  <si>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</si>
  <si>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</si>
  <si>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</si>
  <si>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</si>
  <si>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</si>
  <si>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</si>
  <si>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</si>
  <si>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</si>
  <si>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</si>
  <si>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</si>
  <si>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</si>
  <si>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</si>
  <si>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</si>
  <si>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</si>
  <si>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</si>
  <si>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</si>
  <si>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</si>
  <si>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</si>
  <si>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</si>
  <si>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</si>
  <si>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</si>
  <si>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</si>
  <si>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</si>
  <si>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</si>
  <si>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</si>
  <si>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</si>
  <si>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</si>
  <si>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</si>
  <si>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</si>
  <si>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</si>
  <si>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</si>
  <si>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</si>
  <si>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</si>
  <si>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</si>
  <si>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</si>
  <si>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</si>
  <si>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</si>
  <si>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</si>
  <si>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</si>
  <si>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</si>
  <si>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</si>
  <si>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</si>
  <si>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</si>
  <si>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</si>
  <si>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</si>
  <si>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</si>
  <si>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</si>
  <si>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</si>
  <si>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</si>
  <si>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</si>
  <si>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</si>
  <si>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</si>
  <si>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</si>
  <si>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</si>
  <si>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</si>
  <si>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</si>
  <si>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</si>
  <si>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</si>
  <si>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</si>
  <si>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</si>
  <si>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</si>
  <si>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</si>
  <si>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</si>
  <si>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</si>
  <si>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</si>
  <si>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</si>
  <si>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</si>
  <si>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</si>
  <si>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</si>
  <si>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</si>
  <si>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</si>
  <si>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</si>
  <si>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</si>
  <si>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</si>
  <si>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</si>
  <si>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</si>
  <si>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</si>
  <si>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</si>
  <si>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</si>
  <si>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</si>
  <si>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</si>
  <si>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</si>
  <si>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</si>
  <si>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</si>
  <si>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</si>
  <si>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</si>
  <si>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</si>
  <si>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</si>
  <si>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</si>
  <si>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</si>
  <si>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</si>
  <si>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</si>
  <si>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</si>
  <si>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</si>
  <si>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</si>
  <si>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</si>
  <si>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</si>
  <si>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</si>
  <si>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</si>
  <si>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</si>
  <si>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</si>
  <si>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</si>
  <si>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</si>
  <si>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</si>
  <si>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</si>
  <si>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</si>
  <si>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</si>
  <si>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</si>
  <si>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</si>
  <si>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</si>
  <si>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</si>
  <si>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</si>
  <si>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</si>
  <si>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</si>
  <si>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</si>
  <si>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</si>
  <si>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</si>
  <si>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</si>
  <si>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</si>
  <si>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</si>
  <si>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</si>
  <si>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</si>
  <si>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</si>
  <si>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</si>
  <si>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</si>
  <si>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</si>
  <si>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</si>
  <si>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</si>
  <si>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</si>
  <si>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</si>
  <si>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</si>
  <si>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</si>
  <si>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</si>
  <si>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</si>
  <si>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</si>
  <si>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</si>
  <si>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</si>
  <si>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</si>
  <si>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</si>
  <si>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</si>
  <si>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</si>
  <si>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</si>
  <si>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</si>
  <si>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</si>
  <si>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</si>
  <si>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</si>
  <si>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</si>
  <si>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</si>
  <si>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</si>
  <si>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</si>
  <si>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</si>
  <si>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</si>
  <si>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</si>
  <si>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</si>
  <si>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</si>
  <si>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</si>
  <si>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</si>
  <si>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</si>
  <si>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</si>
  <si>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</si>
  <si>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</si>
  <si>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</si>
  <si>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</si>
  <si>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</si>
  <si>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</si>
  <si>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</si>
  <si>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</si>
  <si>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</si>
  <si>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</si>
  <si>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</si>
  <si>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</si>
  <si>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</si>
  <si>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</si>
  <si>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</si>
  <si>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</si>
  <si>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</si>
  <si>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</si>
  <si>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</si>
  <si>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</si>
  <si>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</si>
  <si>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</si>
  <si>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</si>
  <si>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</si>
  <si>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</si>
  <si>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</si>
  <si>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</si>
  <si>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</si>
  <si>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</si>
  <si>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</si>
  <si>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</si>
  <si>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</si>
  <si>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</si>
  <si>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</si>
  <si>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</si>
  <si>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</si>
  <si>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</si>
  <si>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</si>
  <si>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</si>
  <si>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</si>
  <si>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</si>
  <si>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</si>
  <si>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</si>
  <si>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</si>
  <si>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</si>
  <si>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</si>
  <si>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</si>
  <si>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</si>
  <si>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</si>
  <si>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</si>
  <si>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</si>
  <si>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</si>
  <si>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</si>
  <si>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</si>
  <si>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</si>
  <si>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</si>
  <si>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</si>
  <si>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</si>
  <si>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</si>
  <si>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</si>
  <si>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</si>
  <si>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</si>
  <si>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</si>
  <si>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</si>
  <si>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</si>
  <si>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</si>
  <si>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</si>
  <si>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</si>
  <si>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</si>
  <si>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</si>
  <si>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</si>
  <si>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</si>
  <si>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</si>
  <si>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</si>
  <si>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</si>
  <si>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</si>
  <si>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</si>
  <si>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</si>
  <si>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</si>
  <si>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</si>
  <si>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</si>
  <si>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</si>
  <si>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</si>
  <si>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</si>
  <si>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</si>
  <si>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</si>
  <si>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</si>
  <si>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</si>
  <si>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</si>
  <si>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</si>
  <si>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</si>
  <si>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</si>
  <si>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</si>
  <si>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</si>
  <si>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</si>
  <si>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</si>
  <si>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</si>
  <si>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</si>
  <si>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</si>
  <si>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</si>
  <si>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</si>
  <si>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</si>
  <si>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</si>
  <si>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</si>
  <si>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</si>
  <si>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</si>
  <si>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</si>
  <si>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</si>
  <si>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</si>
  <si>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</si>
  <si>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</si>
  <si>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</si>
  <si>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</si>
  <si>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</si>
  <si>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</si>
  <si>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</si>
  <si>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</si>
  <si>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</si>
  <si>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</si>
  <si>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</si>
  <si>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</si>
  <si>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</si>
  <si>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</si>
  <si>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</si>
  <si>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</si>
  <si>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</si>
  <si>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</si>
  <si>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</si>
  <si>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</si>
  <si>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</si>
  <si>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</si>
  <si>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</si>
  <si>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</si>
  <si>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</si>
  <si>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</si>
  <si>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</si>
  <si>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</si>
  <si>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</si>
  <si>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</si>
  <si>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</si>
  <si>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</si>
  <si>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</si>
  <si>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</si>
  <si>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</si>
  <si>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</si>
  <si>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</si>
  <si>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</si>
  <si>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</si>
  <si>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</si>
  <si>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</si>
  <si>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</si>
  <si>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</si>
  <si>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</si>
  <si>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</si>
  <si>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</si>
  <si>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</si>
  <si>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</si>
  <si>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</si>
  <si>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</si>
  <si>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</si>
  <si>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</si>
  <si>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</si>
  <si>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</si>
  <si>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</si>
  <si>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</si>
  <si>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</si>
  <si>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</si>
  <si>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</si>
  <si>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</si>
  <si>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</si>
  <si>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</si>
  <si>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</si>
  <si>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</si>
  <si>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</si>
  <si>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</si>
  <si>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</si>
  <si>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</si>
  <si>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</si>
  <si>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</si>
  <si>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</si>
  <si>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</si>
  <si>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</si>
  <si>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</si>
  <si>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</si>
  <si>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</si>
  <si>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</si>
  <si>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</si>
  <si>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</si>
  <si>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</si>
  <si>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</si>
  <si>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</si>
  <si>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</si>
  <si>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</si>
  <si>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</si>
  <si>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</si>
  <si>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</si>
  <si>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</si>
  <si>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</si>
  <si>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</si>
  <si>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</si>
  <si>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</si>
  <si>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</si>
  <si>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</si>
  <si>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</si>
  <si>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</si>
  <si>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</si>
  <si>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</si>
  <si>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</si>
  <si>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</si>
  <si>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</si>
  <si>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</si>
  <si>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</si>
  <si>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</si>
  <si>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</si>
  <si>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</si>
  <si>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</si>
  <si>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</si>
  <si>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</si>
  <si>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</si>
  <si>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</si>
  <si>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</si>
  <si>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</si>
  <si>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</si>
  <si>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</si>
  <si>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</si>
  <si>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</si>
  <si>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</si>
  <si>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</si>
  <si>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</si>
  <si>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</si>
  <si>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</si>
  <si>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</si>
  <si>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</si>
  <si>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</si>
  <si>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</si>
  <si>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</si>
  <si>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</si>
  <si>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</si>
  <si>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</si>
  <si>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</si>
  <si>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</si>
  <si>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</si>
  <si>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</si>
  <si>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</si>
  <si>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</si>
  <si>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</si>
  <si>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</si>
  <si>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</si>
  <si>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</si>
  <si>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</si>
  <si>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</si>
  <si>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</si>
  <si>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</si>
  <si>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</si>
  <si>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</si>
  <si>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</si>
  <si>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</si>
  <si>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</si>
  <si>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</si>
  <si>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</si>
  <si>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</si>
  <si>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</si>
  <si>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</si>
  <si>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</si>
  <si>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</si>
  <si>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</si>
  <si>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</si>
  <si>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</si>
  <si>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</si>
  <si>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</si>
  <si>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</si>
  <si>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</si>
  <si>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</si>
  <si>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</si>
  <si>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</si>
  <si>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</si>
  <si>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</si>
  <si>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</si>
  <si>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</si>
  <si>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</si>
  <si>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</si>
  <si>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</si>
  <si>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</si>
  <si>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</si>
  <si>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</si>
  <si>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</si>
  <si>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</si>
  <si>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</si>
  <si>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</si>
  <si>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</si>
  <si>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</si>
  <si>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</si>
  <si>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</si>
  <si>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</si>
  <si>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</si>
  <si>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</si>
  <si>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</si>
  <si>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</si>
  <si>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</si>
  <si>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</si>
  <si>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</si>
  <si>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</si>
  <si>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</si>
  <si>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</si>
  <si>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</si>
  <si>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</si>
  <si>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</si>
  <si>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</si>
  <si>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</si>
  <si>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</si>
  <si>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</si>
  <si>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</si>
  <si>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</si>
  <si>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</si>
  <si>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</si>
  <si>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</si>
  <si>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</si>
  <si>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</si>
  <si>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</si>
  <si>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</si>
  <si>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</si>
  <si>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</si>
  <si>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</si>
  <si>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</si>
  <si>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</si>
  <si>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</si>
  <si>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</si>
  <si>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</si>
  <si>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</si>
  <si>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</si>
  <si>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</si>
  <si>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</si>
  <si>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</si>
  <si>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</si>
  <si>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</si>
  <si>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</si>
  <si>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</si>
  <si>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</si>
  <si>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</si>
  <si>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</si>
  <si>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</si>
  <si>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</si>
  <si>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</si>
  <si>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</si>
  <si>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</si>
  <si>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</si>
  <si>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</si>
  <si>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</si>
  <si>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</si>
  <si>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</si>
  <si>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</si>
  <si>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</si>
  <si>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</si>
  <si>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</si>
  <si>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</si>
  <si>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</si>
  <si>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</si>
  <si>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</si>
  <si>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</si>
  <si>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</si>
  <si>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</si>
  <si>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</si>
  <si>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</si>
  <si>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</si>
  <si>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</si>
  <si>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</si>
  <si>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</si>
  <si>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</si>
  <si>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</si>
  <si>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</si>
  <si>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</si>
  <si>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</si>
  <si>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</si>
  <si>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</si>
  <si>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</si>
  <si>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</si>
  <si>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</si>
  <si>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</si>
  <si>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</si>
  <si>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</si>
  <si>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</si>
  <si>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</si>
  <si>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</si>
  <si>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</si>
  <si>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</si>
  <si>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</si>
  <si>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</si>
  <si>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</si>
  <si>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</si>
  <si>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</si>
  <si>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</si>
  <si>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</si>
  <si>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</si>
  <si>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</si>
  <si>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</si>
  <si>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</si>
  <si>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</si>
  <si>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</si>
  <si>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</si>
  <si>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</si>
  <si>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</si>
  <si>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</si>
  <si>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</si>
  <si>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</si>
  <si>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</si>
  <si>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</si>
  <si>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</si>
  <si>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</si>
  <si>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</si>
  <si>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</si>
  <si>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</si>
  <si>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</si>
  <si>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</si>
  <si>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</si>
  <si>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</si>
  <si>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</si>
  <si>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</si>
  <si>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</si>
  <si>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</si>
  <si>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</si>
  <si>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</si>
  <si>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</si>
  <si>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</si>
  <si>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</si>
  <si>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</si>
  <si>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</si>
  <si>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</si>
  <si>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</si>
  <si>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</si>
  <si>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</si>
  <si>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</si>
  <si>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</si>
  <si>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</si>
  <si>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</si>
  <si>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</si>
  <si>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</si>
  <si>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</si>
  <si>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</si>
  <si>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</si>
  <si>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</si>
  <si>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</si>
  <si>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</si>
  <si>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</si>
  <si>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</si>
  <si>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</si>
  <si>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</si>
  <si>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</si>
  <si>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</si>
  <si>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</si>
  <si>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</si>
  <si>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</si>
  <si>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</si>
  <si>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</si>
  <si>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</si>
  <si>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</si>
  <si>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</si>
  <si>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</si>
  <si>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</si>
  <si>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</si>
  <si>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</si>
  <si>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</si>
  <si>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</si>
  <si>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</si>
  <si>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</si>
  <si>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</si>
  <si>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</si>
  <si>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</si>
  <si>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</si>
  <si>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</si>
  <si>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</si>
  <si>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</si>
  <si>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</si>
  <si>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</si>
  <si>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</si>
  <si>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</si>
  <si>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</si>
  <si>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</si>
  <si>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</si>
  <si>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</si>
  <si>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</si>
  <si>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</si>
  <si>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</si>
  <si>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</si>
  <si>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</si>
  <si>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</si>
  <si>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</si>
  <si>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</si>
  <si>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</si>
  <si>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</si>
  <si>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</si>
  <si>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</si>
  <si>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</si>
  <si>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</si>
  <si>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</si>
  <si>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</si>
  <si>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</si>
  <si>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</si>
  <si>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</si>
  <si>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</si>
  <si>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</si>
  <si>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</si>
  <si>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</si>
  <si>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</si>
  <si>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</si>
  <si>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</si>
  <si>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</si>
  <si>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</si>
  <si>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</si>
  <si>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</si>
  <si>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</si>
  <si>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</si>
  <si>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</si>
  <si>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</si>
  <si>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</si>
  <si>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</si>
  <si>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</si>
  <si>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</si>
  <si>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</si>
  <si>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</si>
  <si>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</si>
  <si>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</si>
  <si>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</si>
  <si>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</si>
  <si>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</si>
  <si>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</si>
  <si>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</si>
  <si>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</si>
  <si>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</si>
  <si>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</si>
  <si>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</si>
  <si>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</si>
  <si>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</si>
  <si>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</si>
  <si>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</si>
  <si>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</si>
  <si>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</si>
  <si>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</si>
  <si>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</si>
  <si>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</si>
  <si>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</si>
  <si>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</si>
  <si>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</si>
  <si>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</si>
  <si>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</si>
  <si>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</si>
  <si>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</si>
  <si>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</si>
  <si>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</si>
  <si>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</si>
  <si>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</si>
  <si>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</si>
  <si>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</si>
  <si>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</si>
  <si>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</si>
  <si>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</si>
  <si>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</si>
  <si>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</si>
  <si>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</si>
  <si>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</si>
  <si>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</si>
  <si>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</si>
  <si>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</si>
  <si>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</si>
  <si>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</si>
  <si>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</si>
  <si>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</si>
  <si>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</si>
  <si>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</si>
  <si>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</si>
  <si>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</si>
  <si>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</si>
  <si>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</si>
  <si>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</si>
  <si>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</si>
  <si>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</si>
  <si>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</si>
  <si>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</si>
  <si>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</si>
  <si>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</si>
  <si>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</si>
  <si>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</si>
  <si>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</si>
  <si>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</si>
  <si>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</si>
  <si>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</si>
  <si>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</si>
  <si>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</si>
  <si>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</si>
  <si>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</si>
  <si>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</si>
  <si>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</si>
  <si>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</si>
  <si>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</si>
  <si>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</si>
  <si>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</si>
  <si>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</si>
  <si>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</si>
  <si>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</si>
  <si>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</si>
  <si>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</si>
  <si>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</si>
  <si>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</si>
  <si>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</si>
  <si>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</si>
  <si>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</si>
  <si>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</si>
  <si>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</si>
  <si>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</si>
  <si>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</si>
  <si>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</si>
  <si>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</si>
  <si>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</si>
  <si>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</si>
  <si>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</si>
  <si>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</si>
  <si>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</si>
  <si>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</si>
  <si>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</si>
  <si>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</si>
  <si>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</si>
  <si>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</si>
  <si>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</si>
  <si>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</si>
  <si>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</si>
  <si>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</si>
  <si>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</si>
  <si>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</si>
  <si>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</si>
  <si>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</si>
  <si>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</si>
  <si>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</si>
  <si>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</si>
  <si>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</si>
  <si>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</si>
  <si>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</si>
  <si>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</si>
  <si>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</si>
  <si>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</si>
  <si>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</si>
  <si>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</si>
  <si>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</si>
  <si>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</si>
  <si>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</si>
  <si>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</si>
  <si>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</si>
  <si>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</si>
  <si>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</si>
  <si>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</si>
  <si>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</si>
  <si>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</si>
  <si>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</si>
  <si>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</si>
  <si>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</si>
  <si>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</si>
  <si>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</si>
  <si>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</si>
  <si>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</si>
  <si>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</si>
  <si>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</si>
  <si>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</si>
  <si>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</si>
  <si>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</si>
  <si>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</si>
  <si>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</si>
  <si>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</si>
  <si>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</si>
  <si>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</si>
  <si>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</si>
  <si>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</si>
  <si>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</si>
  <si>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</si>
  <si>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</si>
  <si>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</si>
  <si>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</si>
  <si>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</si>
  <si>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</si>
  <si>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</si>
  <si>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</si>
  <si>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</si>
  <si>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</si>
  <si>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</si>
  <si>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</si>
  <si>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</si>
  <si>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</si>
  <si>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</si>
  <si>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</si>
  <si>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</si>
  <si>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</si>
  <si>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</si>
  <si>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</si>
  <si>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</si>
  <si>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</si>
  <si>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</si>
  <si>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</si>
  <si>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</si>
  <si>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</si>
  <si>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</si>
  <si>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</si>
  <si>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</si>
  <si>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</si>
  <si>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</si>
  <si>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</si>
  <si>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</si>
  <si>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</si>
  <si>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</si>
  <si>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</si>
  <si>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</si>
  <si>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</si>
  <si>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</si>
  <si>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</si>
  <si>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</si>
  <si>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</si>
  <si>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</si>
  <si>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</si>
  <si>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</si>
  <si>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</si>
  <si>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</si>
  <si>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</si>
  <si>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</si>
  <si>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</si>
  <si>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</si>
  <si>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</si>
  <si>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</si>
  <si>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</si>
  <si>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</si>
  <si>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</si>
  <si>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</si>
  <si>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</si>
  <si>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</si>
  <si>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</si>
  <si>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</si>
  <si>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</si>
  <si>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</si>
  <si>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</si>
  <si>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</si>
  <si>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</si>
  <si>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</si>
  <si>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</si>
  <si>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</si>
  <si>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</si>
  <si>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</si>
  <si>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</si>
  <si>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</si>
  <si>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</si>
  <si>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</si>
  <si>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</si>
  <si>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</si>
  <si>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</si>
  <si>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</si>
  <si>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</si>
  <si>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</si>
  <si>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</si>
  <si>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</si>
  <si>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</si>
  <si>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</si>
  <si>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</si>
  <si>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</si>
  <si>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</si>
  <si>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</si>
  <si>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</si>
  <si>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</si>
  <si>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</si>
  <si>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</si>
  <si>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</si>
  <si>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</si>
  <si>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</si>
  <si>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</si>
  <si>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</si>
  <si>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</si>
  <si>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</si>
  <si>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</si>
  <si>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</si>
  <si>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</si>
  <si>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</si>
  <si>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</si>
  <si>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</si>
  <si>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</si>
  <si>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</si>
  <si>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</si>
  <si>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</si>
  <si>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</si>
  <si>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</si>
  <si>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</si>
  <si>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</si>
  <si>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</si>
  <si>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</si>
  <si>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</si>
  <si>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</si>
  <si>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</si>
  <si>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</si>
  <si>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</si>
  <si>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</si>
  <si>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</si>
  <si>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</si>
  <si>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</si>
  <si>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</si>
  <si>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</si>
  <si>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</si>
  <si>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</si>
  <si>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</si>
  <si>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</si>
  <si>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</si>
  <si>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</si>
  <si>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</si>
  <si>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</si>
  <si>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</si>
  <si>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</si>
  <si>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</si>
  <si>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</si>
  <si>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</si>
  <si>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</si>
  <si>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</si>
  <si>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</si>
  <si>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</si>
  <si>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</si>
  <si>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</si>
  <si>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</si>
  <si>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</si>
  <si>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</si>
  <si>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</si>
  <si>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</si>
  <si>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</si>
  <si>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</si>
  <si>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</si>
  <si>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</si>
  <si>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</si>
  <si>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</si>
  <si>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</si>
  <si>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</si>
  <si>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</si>
  <si>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</si>
  <si>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</si>
  <si>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</si>
  <si>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</si>
  <si>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</si>
  <si>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</si>
  <si>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</si>
  <si>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</si>
  <si>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</si>
  <si>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</si>
  <si>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</si>
  <si>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</si>
  <si>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</si>
  <si>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</si>
  <si>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</si>
  <si>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</si>
  <si>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</si>
  <si>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</si>
  <si>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</si>
  <si>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</si>
  <si>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</si>
  <si>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</si>
  <si>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</si>
  <si>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</si>
  <si>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</si>
  <si>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</si>
  <si>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</si>
  <si>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</si>
  <si>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</si>
  <si>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</si>
  <si>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</si>
  <si>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</si>
  <si>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</si>
  <si>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</si>
  <si>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</si>
  <si>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</si>
  <si>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</si>
  <si>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</si>
  <si>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</si>
  <si>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</si>
  <si>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</si>
  <si>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</si>
  <si>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</si>
  <si>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</si>
  <si>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</si>
  <si>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</si>
  <si>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</si>
  <si>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</si>
  <si>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</si>
  <si>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</si>
  <si>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</si>
  <si>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</si>
  <si>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</si>
  <si>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</si>
  <si>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</si>
  <si>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</si>
  <si>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</si>
  <si>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</si>
  <si>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</si>
  <si>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</si>
  <si>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</si>
  <si>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</si>
  <si>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</si>
  <si>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</si>
  <si>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</si>
  <si>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</si>
  <si>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</si>
  <si>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</si>
  <si>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</si>
  <si>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</si>
  <si>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</si>
  <si>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</si>
  <si>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</si>
  <si>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</si>
  <si>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</si>
  <si>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</si>
  <si>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</si>
  <si>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</si>
  <si>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</si>
  <si>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</si>
  <si>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</si>
  <si>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</si>
  <si>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</si>
  <si>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</si>
  <si>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</si>
  <si>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</si>
  <si>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</si>
  <si>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</si>
  <si>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</si>
  <si>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</si>
  <si>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</si>
  <si>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</si>
  <si>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</si>
  <si>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</si>
  <si>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</si>
  <si>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</si>
  <si>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</si>
  <si>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</si>
  <si>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</si>
  <si>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</si>
  <si>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</si>
  <si>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</si>
  <si>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</si>
  <si>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</si>
  <si>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</si>
  <si>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</si>
  <si>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</si>
  <si>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</si>
  <si>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</si>
  <si>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</si>
  <si>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</si>
  <si>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</si>
  <si>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</si>
  <si>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</si>
  <si>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</si>
  <si>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</si>
  <si>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</si>
  <si>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</si>
  <si>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</si>
  <si>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</si>
  <si>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</si>
  <si>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</si>
  <si>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</si>
  <si>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</si>
  <si>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</si>
  <si>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</si>
  <si>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</si>
  <si>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</si>
  <si>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</si>
  <si>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</si>
  <si>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</si>
  <si>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</si>
  <si>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</si>
  <si>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</si>
  <si>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</si>
  <si>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</si>
  <si>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</si>
  <si>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</si>
  <si>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</si>
  <si>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</si>
  <si>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</si>
  <si>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</si>
  <si>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</si>
  <si>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</si>
  <si>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</si>
  <si>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</si>
  <si>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</si>
  <si>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</si>
  <si>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</si>
  <si>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</si>
  <si>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</si>
  <si>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</si>
  <si>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</si>
  <si>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</si>
  <si>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</si>
  <si>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</si>
  <si>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</si>
  <si>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</si>
  <si>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</si>
  <si>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</si>
  <si>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</si>
  <si>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</si>
  <si>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</si>
  <si>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</si>
  <si>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</si>
  <si>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</si>
  <si>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</si>
  <si>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</si>
  <si>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</si>
  <si>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</si>
  <si>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</si>
  <si>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</si>
  <si>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</si>
  <si>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</si>
  <si>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</si>
  <si>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</si>
  <si>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</si>
  <si>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</si>
  <si>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</si>
  <si>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</si>
  <si>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</si>
  <si>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</si>
  <si>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</si>
  <si>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</si>
  <si>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</si>
  <si>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</si>
  <si>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</si>
  <si>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</si>
  <si>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</si>
  <si>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</si>
  <si>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</si>
  <si>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</si>
  <si>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</si>
  <si>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</si>
  <si>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</si>
  <si>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</si>
  <si>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</si>
  <si>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</si>
  <si>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</si>
  <si>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</si>
  <si>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</si>
  <si>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</si>
  <si>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</si>
  <si>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</si>
  <si>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</si>
  <si>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</si>
  <si>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</si>
  <si>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</si>
  <si>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</si>
  <si>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</si>
  <si>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</si>
  <si>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</si>
  <si>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</si>
  <si>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</si>
  <si>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</si>
  <si>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</si>
  <si>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</si>
  <si>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</si>
  <si>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</si>
  <si>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</si>
  <si>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</si>
  <si>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</si>
  <si>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</si>
  <si>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</si>
  <si>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</si>
  <si>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</si>
  <si>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</si>
  <si>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</si>
  <si>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</si>
  <si>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</si>
  <si>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</si>
  <si>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</si>
  <si>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</si>
  <si>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</si>
  <si>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</si>
  <si>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</si>
  <si>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</si>
  <si>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</si>
  <si>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</si>
  <si>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</si>
  <si>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</si>
  <si>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</si>
  <si>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</si>
  <si>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</si>
  <si>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</si>
  <si>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</si>
  <si>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</si>
  <si>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</si>
  <si>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</si>
  <si>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</si>
  <si>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</si>
  <si>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</si>
  <si>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</si>
  <si>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</si>
  <si>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</si>
  <si>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</si>
  <si>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</si>
  <si>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</si>
  <si>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</si>
  <si>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</si>
  <si>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</si>
  <si>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</si>
  <si>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</si>
  <si>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</si>
  <si>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</si>
  <si>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</si>
  <si>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</si>
  <si>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</si>
  <si>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</si>
  <si>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</si>
  <si>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</si>
  <si>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</si>
  <si>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</si>
  <si>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</si>
  <si>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</si>
  <si>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</si>
  <si>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</si>
  <si>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</si>
  <si>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</si>
  <si>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</si>
  <si>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</si>
  <si>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</si>
  <si>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</si>
  <si>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</si>
  <si>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</si>
  <si>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</si>
  <si>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</si>
  <si>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</si>
  <si>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</si>
  <si>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</si>
  <si>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</si>
  <si>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</si>
  <si>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</si>
  <si>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</si>
  <si>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</si>
  <si>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</si>
  <si>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</si>
  <si>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</si>
  <si>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</si>
  <si>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</si>
  <si>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</si>
  <si>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</si>
  <si>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</si>
  <si>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</si>
  <si>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</si>
  <si>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</si>
  <si>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</si>
  <si>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</si>
  <si>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</si>
  <si>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</si>
  <si>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</si>
  <si>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</si>
  <si>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</si>
  <si>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</si>
  <si>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</si>
  <si>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</si>
  <si>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</si>
  <si>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</si>
  <si>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</si>
  <si>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</si>
  <si>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</si>
  <si>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</si>
  <si>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</si>
  <si>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</si>
  <si>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</si>
  <si>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</si>
  <si>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</si>
  <si>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</si>
  <si>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</si>
  <si>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</si>
  <si>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</si>
  <si>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</si>
  <si>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</si>
  <si>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</si>
  <si>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</si>
  <si>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</si>
  <si>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</si>
  <si>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</si>
  <si>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</si>
  <si>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</si>
  <si>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</si>
  <si>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</si>
  <si>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</si>
  <si>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</si>
  <si>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</si>
  <si>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</si>
  <si>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</si>
  <si>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</si>
  <si>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</si>
  <si>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</si>
  <si>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</si>
  <si>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</si>
  <si>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</si>
  <si>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</si>
  <si>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</si>
  <si>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</si>
  <si>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</si>
  <si>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</si>
  <si>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</si>
  <si>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</si>
  <si>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</si>
  <si>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</si>
  <si>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</si>
  <si>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</si>
  <si>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</si>
  <si>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</si>
  <si>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</si>
  <si>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</si>
  <si>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</si>
  <si>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</si>
  <si>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</si>
  <si>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</si>
  <si>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</si>
  <si>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</si>
  <si>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</si>
  <si>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</si>
  <si>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</si>
  <si>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</si>
  <si>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</si>
  <si>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</si>
  <si>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</si>
  <si>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</si>
  <si>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</si>
  <si>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</si>
  <si>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</si>
  <si>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</si>
  <si>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</si>
  <si>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</si>
  <si>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</si>
  <si>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</si>
  <si>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</si>
  <si>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</si>
  <si>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</si>
  <si>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</si>
  <si>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</si>
  <si>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</si>
  <si>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</si>
  <si>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</si>
  <si>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</si>
  <si>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</si>
  <si>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</si>
  <si>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</si>
  <si>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</si>
  <si>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</si>
  <si>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</si>
  <si>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</si>
  <si>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</si>
  <si>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</si>
  <si>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</si>
  <si>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</si>
  <si>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</si>
  <si>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</si>
  <si>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</si>
  <si>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</si>
  <si>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</si>
  <si>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</si>
  <si>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</si>
  <si>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</si>
  <si>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</si>
  <si>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</si>
  <si>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</si>
  <si>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</si>
  <si>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</si>
  <si>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</si>
  <si>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</si>
  <si>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</si>
  <si>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</si>
  <si>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</si>
  <si>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</si>
  <si>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</si>
  <si>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</si>
  <si>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</si>
  <si>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</si>
  <si>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</si>
  <si>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</si>
  <si>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</si>
  <si>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</si>
  <si>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</si>
  <si>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</si>
  <si>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</si>
  <si>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</si>
  <si>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</si>
  <si>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</si>
  <si>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</si>
  <si>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</si>
  <si>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</si>
  <si>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</si>
  <si>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</si>
  <si>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</si>
  <si>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</si>
  <si>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</si>
  <si>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</si>
  <si>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</si>
  <si>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</si>
  <si>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</si>
  <si>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</si>
  <si>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</si>
  <si>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</si>
  <si>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</si>
  <si>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</si>
  <si>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</si>
  <si>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</si>
  <si>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</si>
  <si>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</si>
  <si>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</si>
  <si>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</si>
  <si>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</si>
  <si>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</si>
  <si>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</si>
  <si>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</si>
  <si>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</si>
  <si>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</si>
  <si>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</si>
  <si>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</si>
  <si>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</si>
  <si>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</si>
  <si>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</si>
  <si>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</si>
  <si>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</si>
  <si>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</si>
  <si>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</si>
  <si>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</si>
  <si>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</si>
  <si>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</si>
  <si>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</si>
  <si>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</si>
  <si>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</si>
  <si>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</si>
  <si>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</si>
  <si>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</si>
  <si>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</si>
  <si>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</si>
  <si>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</si>
  <si>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</si>
  <si>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</si>
  <si>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</si>
  <si>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</si>
  <si>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</si>
  <si>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</si>
  <si>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</si>
  <si>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</si>
  <si>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</si>
  <si>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</si>
  <si>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</si>
  <si>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</si>
  <si>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</si>
  <si>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</si>
  <si>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</si>
  <si>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</si>
  <si>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</si>
  <si>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</si>
  <si>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</si>
  <si>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</si>
  <si>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</si>
  <si>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</si>
  <si>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</si>
  <si>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</si>
  <si>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</si>
  <si>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</si>
  <si>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</si>
  <si>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</si>
  <si>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</si>
  <si>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</si>
  <si>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</si>
  <si>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</si>
  <si>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</si>
  <si>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</si>
  <si>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</si>
  <si>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</si>
  <si>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</si>
  <si>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</si>
  <si>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</si>
  <si>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</si>
  <si>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</si>
  <si>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</si>
  <si>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</si>
  <si>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</si>
  <si>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</si>
  <si>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</si>
  <si>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</si>
  <si>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</si>
  <si>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</si>
  <si>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</si>
  <si>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</si>
  <si>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</si>
  <si>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</si>
  <si>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</si>
  <si>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</si>
  <si>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</si>
  <si>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</si>
  <si>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</si>
  <si>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</si>
  <si>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</si>
  <si>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</si>
  <si>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</si>
  <si>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</si>
  <si>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</si>
  <si>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</si>
  <si>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</si>
  <si>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</si>
  <si>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</si>
  <si>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</si>
  <si>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</si>
  <si>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</si>
  <si>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</si>
  <si>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</si>
  <si>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</si>
  <si>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</si>
  <si>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</si>
  <si>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</si>
  <si>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</si>
  <si>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</si>
  <si>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</si>
  <si>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</si>
  <si>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</si>
  <si>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</si>
  <si>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</si>
  <si>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</si>
  <si>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</si>
  <si>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</si>
  <si>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</si>
  <si>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</si>
  <si>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</si>
  <si>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</si>
  <si>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</si>
  <si>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</si>
  <si>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</si>
  <si>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</si>
  <si>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</si>
  <si>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</si>
  <si>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</si>
  <si>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</si>
  <si>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</si>
  <si>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</si>
  <si>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</si>
  <si>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</si>
  <si>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</si>
  <si>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</si>
  <si>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</si>
  <si>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</si>
  <si>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</si>
  <si>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</si>
  <si>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</si>
  <si>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</si>
  <si>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</si>
  <si>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</si>
  <si>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</si>
  <si>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</si>
  <si>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</si>
  <si>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</si>
  <si>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</si>
  <si>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</si>
  <si>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</si>
  <si>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</si>
  <si>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</si>
  <si>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</si>
  <si>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</si>
  <si>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</si>
  <si>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</si>
  <si>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</si>
  <si>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</si>
  <si>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</si>
  <si>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</si>
  <si>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</si>
  <si>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</si>
  <si>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</si>
  <si>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</si>
  <si>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</si>
  <si>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</si>
  <si>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</si>
  <si>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</si>
  <si>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</si>
  <si>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</si>
  <si>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</si>
  <si>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</si>
  <si>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</si>
  <si>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</si>
  <si>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</si>
  <si>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</si>
  <si>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</si>
  <si>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</si>
  <si>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</si>
  <si>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</si>
  <si>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</si>
  <si>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</si>
  <si>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</si>
  <si>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</si>
  <si>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</si>
  <si>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</si>
  <si>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</si>
  <si>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</si>
  <si>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</si>
  <si>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</si>
  <si>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</si>
  <si>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</si>
  <si>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</si>
  <si>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</si>
  <si>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</si>
  <si>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</si>
  <si>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</si>
  <si>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</si>
  <si>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</si>
  <si>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</si>
  <si>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</si>
  <si>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</si>
  <si>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</si>
  <si>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</si>
  <si>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</si>
  <si>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</si>
  <si>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</si>
  <si>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</si>
  <si>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</si>
  <si>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</si>
  <si>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</si>
  <si>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</si>
  <si>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</si>
  <si>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</si>
  <si>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</si>
  <si>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</si>
  <si>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</si>
  <si>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</si>
  <si>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</si>
  <si>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</si>
  <si>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</si>
  <si>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</si>
  <si>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</si>
  <si>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</si>
  <si>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</si>
  <si>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</si>
  <si>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</si>
  <si>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</si>
  <si>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</si>
  <si>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</si>
  <si>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</si>
  <si>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</si>
  <si>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</si>
  <si>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</si>
  <si>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</si>
  <si>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</si>
  <si>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</si>
  <si>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</si>
  <si>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</si>
  <si>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</si>
  <si>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</si>
  <si>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</si>
  <si>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</si>
  <si>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</si>
  <si>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</si>
  <si>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</si>
  <si>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</si>
  <si>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</si>
  <si>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</si>
  <si>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</si>
  <si>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</si>
  <si>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</si>
  <si>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</si>
  <si>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</si>
  <si>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</si>
  <si>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</si>
  <si>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</si>
  <si>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</si>
  <si>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</si>
  <si>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</si>
  <si>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</si>
  <si>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</si>
  <si>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</si>
  <si>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</si>
  <si>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</si>
  <si>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</si>
  <si>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</si>
  <si>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</si>
  <si>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</si>
  <si>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</si>
  <si>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</si>
  <si>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</si>
  <si>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</si>
  <si>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</si>
  <si>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</si>
  <si>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</si>
  <si>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</si>
  <si>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</si>
  <si>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</si>
  <si>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</si>
  <si>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</si>
  <si>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</si>
  <si>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</si>
  <si>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</si>
  <si>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</si>
  <si>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</si>
  <si>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</si>
  <si>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</si>
  <si>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</si>
  <si>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</si>
  <si>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</si>
  <si>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</si>
  <si>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</si>
  <si>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</si>
  <si>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</si>
  <si>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</si>
  <si>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</si>
  <si>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</si>
  <si>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</si>
  <si>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</si>
  <si>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</si>
  <si>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</si>
  <si>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</si>
  <si>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</si>
  <si>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</si>
  <si>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</si>
  <si>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</si>
  <si>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</si>
  <si>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</si>
  <si>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</si>
  <si>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</si>
  <si>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</si>
  <si>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</si>
  <si>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</si>
  <si>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</si>
  <si>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</si>
  <si>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</si>
  <si>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</si>
  <si>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</si>
  <si>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</si>
  <si>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</si>
  <si>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</si>
  <si>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</si>
  <si>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</si>
  <si>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</si>
  <si>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</si>
  <si>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</si>
  <si>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</si>
  <si>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</si>
  <si>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</si>
  <si>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</si>
  <si>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</si>
  <si>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</si>
  <si>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</si>
  <si>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</si>
  <si>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</si>
  <si>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</si>
  <si>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</si>
  <si>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</si>
  <si>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</si>
  <si>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</si>
  <si>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</si>
  <si>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</si>
  <si>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</si>
  <si>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</si>
  <si>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</si>
  <si>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</si>
  <si>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</si>
  <si>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</si>
  <si>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</si>
  <si>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</si>
  <si>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</si>
  <si>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</si>
  <si>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</si>
  <si>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</si>
  <si>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</si>
  <si>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</si>
  <si>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</si>
  <si>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</si>
  <si>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</si>
  <si>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</si>
  <si>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</si>
  <si>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</si>
  <si>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</si>
  <si>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</si>
  <si>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</si>
  <si>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</si>
  <si>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</si>
  <si>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</si>
  <si>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</si>
  <si>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</si>
  <si>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</si>
  <si>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</si>
  <si>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</si>
  <si>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</si>
  <si>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</si>
  <si>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</si>
  <si>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</si>
  <si>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</si>
  <si>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</si>
  <si>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</si>
  <si>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</si>
  <si>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</si>
  <si>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</si>
  <si>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</si>
  <si>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</si>
  <si>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</si>
  <si>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</si>
  <si>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</si>
  <si>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</si>
  <si>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</si>
  <si>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</si>
  <si>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</si>
  <si>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</si>
  <si>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</si>
  <si>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</si>
  <si>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</si>
  <si>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</si>
  <si>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</si>
  <si>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</si>
  <si>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</si>
  <si>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</si>
  <si>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</si>
  <si>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</si>
  <si>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</si>
  <si>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</si>
  <si>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</si>
  <si>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</si>
  <si>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</si>
  <si>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</si>
  <si>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</si>
  <si>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</si>
  <si>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</si>
  <si>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</si>
  <si>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</si>
  <si>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</si>
  <si>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</si>
  <si>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</si>
  <si>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</si>
  <si>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</si>
  <si>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</si>
  <si>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</si>
  <si>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</si>
  <si>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</si>
  <si>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</si>
  <si>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</si>
  <si>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</si>
  <si>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</si>
  <si>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</si>
  <si>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</si>
  <si>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</si>
  <si>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</si>
  <si>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</si>
  <si>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</si>
  <si>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</si>
  <si>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</si>
  <si>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</si>
  <si>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</si>
  <si>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</si>
  <si>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</si>
  <si>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</si>
  <si>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</si>
  <si>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</si>
  <si>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</si>
  <si>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</si>
  <si>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</si>
  <si>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</si>
  <si>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</si>
  <si>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</si>
  <si>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</si>
  <si>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</si>
  <si>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</si>
  <si>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</si>
  <si>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</si>
  <si>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</si>
  <si>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</si>
  <si>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</si>
  <si>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</si>
  <si>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</si>
  <si>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</si>
  <si>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</si>
  <si>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</si>
  <si>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</si>
  <si>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</si>
  <si>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</si>
  <si>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</si>
  <si>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</si>
  <si>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</si>
  <si>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</si>
  <si>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</si>
  <si>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</si>
  <si>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</si>
  <si>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</si>
  <si>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</si>
  <si>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</si>
  <si>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</si>
  <si>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</si>
  <si>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</si>
  <si>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</si>
  <si>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</si>
  <si>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</si>
  <si>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</si>
  <si>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</si>
  <si>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</si>
  <si>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</si>
  <si>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</si>
  <si>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</si>
  <si>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</si>
  <si>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</si>
  <si>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</si>
  <si>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</si>
  <si>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</si>
  <si>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</si>
  <si>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</si>
  <si>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</si>
  <si>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</si>
  <si>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</si>
  <si>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</si>
  <si>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</si>
  <si>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</si>
  <si>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</si>
  <si>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</si>
  <si>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</si>
  <si>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</si>
  <si>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</si>
  <si>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</si>
  <si>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</si>
  <si>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</si>
  <si>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</si>
  <si>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</si>
  <si>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</si>
  <si>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</si>
  <si>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</si>
  <si>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</si>
  <si>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</si>
  <si>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</si>
  <si>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</si>
  <si>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</si>
  <si>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</si>
  <si>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</si>
  <si>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</si>
  <si>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</si>
  <si>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</si>
  <si>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</si>
  <si>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</si>
  <si>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</si>
  <si>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</si>
  <si>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</si>
  <si>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</si>
  <si>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</si>
  <si>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</si>
  <si>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</si>
  <si>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</si>
  <si>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</si>
  <si>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</si>
  <si>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</si>
  <si>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</si>
  <si>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</si>
  <si>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</si>
  <si>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</si>
  <si>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</si>
  <si>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</si>
  <si>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</si>
  <si>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</si>
  <si>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</si>
  <si>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</si>
  <si>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</si>
  <si>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</si>
  <si>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</si>
  <si>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</si>
  <si>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</si>
  <si>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</si>
  <si>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</si>
  <si>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</si>
  <si>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</si>
  <si>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</si>
  <si>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</si>
  <si>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</si>
  <si>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</si>
  <si>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</si>
  <si>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</si>
  <si>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</si>
  <si>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</si>
  <si>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</si>
  <si>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</si>
  <si>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</si>
  <si>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</si>
  <si>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</si>
  <si>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</si>
  <si>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</si>
  <si>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</si>
  <si>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</si>
  <si>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</si>
  <si>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</si>
  <si>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</si>
  <si>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</si>
  <si>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</si>
  <si>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</si>
  <si>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</si>
  <si>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</si>
  <si>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</si>
  <si>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</si>
  <si>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</si>
  <si>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</si>
  <si>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</si>
  <si>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</si>
  <si>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</si>
  <si>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</si>
  <si>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</si>
  <si>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</si>
  <si>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</si>
  <si>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</si>
  <si>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</si>
  <si>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</si>
  <si>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</si>
  <si>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</si>
  <si>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</si>
  <si>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</si>
  <si>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</si>
  <si>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</si>
  <si>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</si>
  <si>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</si>
  <si>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</si>
  <si>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</si>
  <si>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</si>
  <si>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</si>
  <si>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</si>
  <si>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</si>
  <si>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</si>
  <si>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</si>
  <si>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</si>
  <si>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</si>
  <si>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</si>
  <si>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</si>
  <si>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</si>
  <si>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</si>
  <si>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</si>
  <si>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</si>
  <si>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</si>
  <si>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</si>
  <si>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</si>
  <si>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</si>
  <si>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</si>
  <si>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</si>
  <si>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</si>
  <si>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</si>
  <si>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</si>
  <si>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</si>
  <si>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</si>
  <si>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</si>
  <si>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</si>
  <si>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</si>
  <si>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</si>
  <si>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</si>
  <si>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</si>
  <si>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</si>
  <si>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</si>
  <si>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</si>
  <si>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</si>
  <si>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</si>
  <si>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</si>
  <si>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</si>
  <si>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</si>
  <si>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</si>
  <si>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</si>
  <si>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</si>
  <si>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</si>
  <si>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</si>
  <si>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</si>
  <si>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</si>
  <si>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</si>
  <si>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</si>
  <si>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</si>
  <si>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</si>
  <si>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</si>
  <si>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</si>
  <si>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</si>
  <si>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</si>
  <si>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</si>
  <si>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</si>
  <si>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</si>
  <si>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</si>
  <si>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</si>
  <si>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</si>
  <si>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</si>
  <si>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</si>
  <si>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</si>
  <si>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</si>
  <si>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</si>
  <si>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</si>
  <si>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</si>
  <si>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</si>
  <si>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</si>
  <si>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</si>
  <si>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</si>
  <si>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</si>
  <si>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</si>
  <si>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</si>
  <si>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</si>
  <si>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</si>
  <si>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</si>
  <si>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</si>
  <si>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</si>
  <si>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</si>
  <si>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</si>
  <si>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</si>
  <si>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</si>
  <si>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</si>
  <si>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</si>
  <si>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</si>
  <si>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</si>
  <si>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</si>
  <si>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</si>
  <si>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</si>
  <si>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</si>
  <si>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</si>
  <si>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</si>
  <si>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</si>
  <si>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</si>
  <si>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</si>
  <si>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</si>
  <si>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</si>
  <si>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</si>
  <si>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</si>
  <si>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</si>
  <si>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</si>
  <si>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</si>
  <si>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</si>
  <si>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</si>
  <si>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</si>
  <si>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</si>
  <si>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</si>
  <si>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</si>
  <si>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</si>
  <si>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</si>
  <si>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</si>
  <si>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</si>
  <si>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</si>
  <si>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</si>
  <si>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</si>
  <si>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</si>
  <si>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</si>
  <si>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</si>
  <si>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</si>
  <si>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</si>
  <si>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</si>
  <si>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</si>
  <si>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</si>
  <si>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</si>
  <si>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</si>
  <si>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</si>
  <si>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</si>
  <si>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</si>
  <si>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</si>
  <si>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</si>
  <si>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</si>
  <si>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</si>
  <si>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</si>
  <si>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</si>
  <si>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</si>
  <si>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</si>
  <si>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</si>
  <si>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</si>
  <si>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</si>
  <si>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</si>
  <si>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</si>
  <si>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</si>
  <si>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</si>
  <si>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</si>
  <si>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</si>
  <si>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</si>
  <si>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</si>
  <si>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</si>
  <si>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</si>
  <si>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</si>
  <si>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</si>
  <si>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</si>
  <si>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</si>
  <si>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</si>
  <si>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</si>
  <si>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</si>
  <si>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</si>
  <si>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</si>
  <si>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</si>
  <si>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</si>
  <si>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</si>
  <si>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</si>
  <si>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</si>
  <si>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</si>
  <si>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</si>
  <si>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</si>
  <si>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</si>
  <si>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</si>
  <si>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</si>
  <si>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</si>
  <si>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</si>
  <si>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</si>
  <si>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</si>
  <si>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</si>
  <si>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</si>
  <si>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</si>
  <si>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</si>
  <si>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</si>
  <si>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</si>
  <si>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</si>
  <si>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</si>
  <si>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</si>
  <si>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</si>
  <si>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</si>
  <si>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</si>
  <si>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</si>
  <si>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</si>
  <si>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</si>
  <si>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</si>
  <si>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</si>
  <si>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</si>
  <si>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</si>
  <si>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</si>
  <si>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</si>
  <si>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</si>
  <si>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</si>
  <si>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</si>
  <si>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</si>
  <si>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</si>
  <si>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</si>
  <si>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</si>
  <si>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</si>
  <si>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</si>
  <si>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</si>
  <si>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</si>
  <si>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</si>
  <si>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</si>
  <si>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</si>
  <si>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</si>
  <si>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</si>
  <si>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</si>
  <si>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</si>
  <si>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</si>
  <si>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</si>
  <si>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</si>
  <si>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</si>
  <si>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</si>
  <si>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</si>
  <si>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</si>
  <si>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</si>
  <si>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</si>
  <si>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</si>
  <si>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</si>
  <si>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</si>
  <si>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</si>
  <si>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</si>
  <si>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</si>
  <si>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</si>
  <si>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</si>
  <si>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</si>
  <si>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</si>
  <si>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</si>
  <si>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</si>
  <si>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</si>
  <si>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</si>
  <si>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</si>
  <si>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</si>
  <si>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</si>
  <si>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</si>
  <si>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</si>
  <si>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</si>
  <si>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</si>
  <si>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</si>
  <si>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</si>
  <si>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</si>
  <si>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</si>
  <si>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</si>
  <si>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</si>
  <si>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</si>
  <si>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</si>
  <si>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</si>
  <si>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</si>
  <si>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</si>
  <si>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</si>
  <si>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</si>
  <si>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</si>
  <si>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</si>
  <si>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</si>
  <si>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</si>
  <si>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</si>
  <si>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</si>
  <si>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</si>
  <si>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</si>
  <si>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</si>
  <si>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</si>
  <si>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</si>
  <si>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</si>
  <si>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</si>
  <si>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</si>
  <si>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</si>
  <si>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</si>
  <si>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</si>
  <si>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</si>
  <si>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</si>
  <si>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</si>
  <si>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</si>
  <si>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</si>
  <si>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</si>
  <si>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</si>
  <si>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</si>
  <si>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</si>
  <si>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</si>
  <si>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</si>
  <si>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</si>
  <si>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</si>
  <si>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</si>
  <si>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</si>
  <si>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</si>
  <si>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</si>
  <si>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</si>
  <si>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</si>
  <si>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</si>
  <si>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</si>
  <si>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</si>
  <si>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</si>
  <si>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</si>
  <si>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</si>
  <si>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</si>
  <si>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</si>
  <si>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</si>
  <si>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</si>
  <si>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</si>
  <si>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</si>
  <si>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</si>
  <si>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</si>
  <si>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</si>
  <si>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</si>
  <si>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</si>
  <si>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</si>
  <si>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</si>
  <si>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</si>
  <si>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</si>
  <si>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</si>
  <si>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</si>
  <si>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</si>
  <si>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</si>
  <si>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</si>
  <si>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</si>
  <si>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</si>
  <si>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</si>
  <si>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</si>
  <si>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</si>
  <si>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</si>
  <si>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</si>
  <si>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</si>
  <si>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</si>
  <si>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</si>
  <si>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</si>
  <si>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</si>
  <si>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</si>
  <si>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</si>
  <si>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</si>
  <si>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</si>
  <si>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</si>
  <si>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</si>
  <si>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</si>
  <si>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</si>
  <si>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</si>
  <si>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</si>
  <si>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</si>
  <si>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</si>
  <si>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</si>
  <si>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</si>
  <si>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</si>
  <si>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</si>
  <si>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</si>
  <si>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</si>
  <si>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</si>
  <si>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</si>
  <si>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</si>
  <si>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</si>
  <si>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</si>
  <si>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</si>
  <si>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</si>
  <si>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</si>
  <si>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</si>
  <si>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</si>
  <si>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</si>
  <si>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</si>
  <si>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</si>
  <si>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</si>
  <si>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</si>
  <si>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</si>
  <si>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</si>
  <si>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</si>
  <si>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</si>
  <si>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</si>
  <si>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</si>
  <si>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</si>
  <si>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</si>
  <si>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</si>
  <si>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</si>
  <si>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</si>
  <si>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</si>
  <si>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</si>
  <si>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</si>
  <si>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</si>
  <si>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</si>
  <si>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</si>
  <si>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</si>
  <si>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</si>
  <si>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</si>
  <si>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</si>
  <si>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</si>
  <si>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</si>
  <si>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</si>
  <si>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</si>
  <si>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</si>
  <si>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</si>
  <si>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</si>
  <si>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</si>
  <si>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</si>
  <si>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</si>
  <si>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</si>
  <si>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</si>
  <si>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</si>
  <si>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</si>
  <si>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</si>
  <si>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</si>
  <si>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</si>
  <si>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</si>
  <si>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</si>
  <si>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</si>
  <si>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</si>
  <si>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</si>
  <si>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</si>
  <si>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</si>
  <si>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</si>
  <si>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</si>
  <si>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</si>
  <si>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</si>
  <si>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</si>
  <si>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</si>
  <si>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</si>
  <si>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</si>
  <si>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</si>
  <si>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</si>
  <si>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</si>
  <si>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</si>
  <si>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</si>
  <si>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</si>
  <si>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</si>
  <si>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</si>
  <si>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</si>
  <si>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</si>
  <si>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</si>
  <si>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</si>
  <si>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</si>
  <si>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</si>
  <si>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</si>
  <si>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</si>
  <si>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</si>
  <si>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</si>
  <si>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</si>
  <si>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</si>
  <si>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</si>
  <si>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</si>
  <si>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</si>
  <si>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</si>
  <si>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</si>
  <si>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</si>
  <si>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</si>
  <si>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</si>
  <si>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</si>
  <si>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</si>
  <si>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</si>
  <si>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</si>
  <si>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</si>
  <si>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</si>
  <si>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</si>
  <si>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</si>
  <si>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</si>
  <si>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</si>
  <si>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</si>
  <si>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</si>
  <si>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</si>
  <si>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</si>
  <si>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</si>
  <si>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</si>
  <si>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</si>
  <si>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</si>
  <si>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</si>
  <si>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</si>
  <si>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</si>
  <si>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</si>
  <si>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</si>
  <si>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</si>
  <si>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</si>
  <si>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</si>
  <si>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</si>
  <si>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</si>
  <si>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</si>
  <si>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</si>
  <si>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</si>
  <si>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</si>
  <si>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</si>
  <si>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</si>
  <si>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</si>
  <si>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</si>
  <si>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</si>
  <si>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</si>
  <si>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</si>
  <si>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</si>
  <si>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</si>
  <si>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</si>
  <si>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</si>
  <si>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</si>
  <si>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</si>
  <si>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</si>
  <si>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</si>
  <si>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</si>
  <si>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</si>
  <si>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</si>
  <si>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</si>
  <si>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</si>
  <si>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</si>
  <si>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</si>
  <si>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</si>
  <si>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</si>
  <si>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</si>
  <si>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</si>
  <si>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</si>
  <si>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</si>
  <si>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</si>
  <si>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</si>
  <si>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</si>
  <si>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</si>
  <si>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</si>
  <si>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</si>
  <si>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</si>
  <si>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</si>
  <si>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</si>
  <si>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</si>
  <si>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</si>
  <si>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</si>
  <si>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</si>
  <si>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</si>
  <si>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</si>
  <si>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</si>
  <si>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</si>
  <si>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</si>
  <si>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</si>
  <si>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</si>
  <si>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</si>
  <si>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</si>
  <si>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</si>
  <si>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</si>
  <si>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</si>
  <si>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</si>
  <si>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</si>
  <si>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</si>
  <si>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</si>
  <si>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</si>
  <si>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</si>
  <si>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</si>
  <si>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</si>
  <si>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</si>
  <si>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</si>
  <si>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</si>
  <si>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</si>
  <si>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</si>
  <si>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</si>
  <si>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</si>
  <si>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</si>
  <si>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</si>
  <si>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</si>
  <si>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</si>
  <si>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</si>
  <si>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</si>
  <si>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</si>
  <si>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</si>
  <si>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</si>
  <si>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</si>
  <si>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</si>
  <si>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</si>
  <si>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</si>
  <si>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</si>
  <si>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</si>
  <si>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</si>
  <si>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</si>
  <si>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</si>
  <si>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</si>
  <si>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</si>
  <si>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</si>
  <si>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</si>
  <si>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</si>
  <si>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</si>
  <si>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</si>
  <si>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</si>
  <si>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</si>
  <si>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</si>
  <si>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</si>
  <si>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</si>
  <si>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</si>
  <si>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</si>
  <si>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</si>
  <si>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</si>
  <si>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</si>
  <si>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</si>
  <si>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</si>
  <si>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</si>
  <si>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</si>
  <si>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</si>
  <si>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</si>
  <si>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</si>
  <si>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</si>
  <si>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</si>
  <si>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</si>
  <si>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</si>
  <si>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</si>
  <si>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</si>
  <si>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</si>
  <si>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</si>
  <si>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</si>
  <si>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</si>
  <si>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</si>
  <si>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</si>
  <si>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</si>
  <si>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</si>
  <si>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</si>
  <si>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</si>
  <si>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</si>
  <si>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</si>
  <si>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</si>
  <si>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</si>
  <si>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</si>
  <si>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</si>
  <si>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</si>
  <si>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</si>
  <si>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</si>
  <si>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</si>
  <si>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</si>
  <si>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</si>
  <si>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</si>
  <si>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</si>
  <si>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</si>
  <si>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</si>
  <si>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</si>
  <si>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</si>
  <si>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</si>
  <si>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</si>
  <si>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</si>
  <si>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</si>
  <si>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</si>
  <si>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</si>
  <si>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</si>
  <si>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</si>
  <si>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</si>
  <si>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</si>
  <si>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</si>
  <si>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</si>
  <si>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</si>
  <si>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</si>
  <si>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</si>
  <si>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</si>
  <si>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</si>
  <si>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</si>
  <si>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</si>
  <si>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</si>
  <si>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</si>
  <si>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</si>
  <si>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</si>
  <si>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</si>
  <si>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</si>
  <si>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</si>
  <si>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</si>
  <si>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</si>
  <si>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</si>
  <si>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</si>
  <si>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</si>
  <si>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</si>
  <si>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</si>
  <si>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</si>
  <si>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</si>
  <si>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</si>
  <si>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</si>
  <si>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</si>
  <si>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</si>
  <si>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</si>
  <si>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</si>
  <si>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</si>
  <si>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</si>
  <si>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</si>
  <si>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</si>
  <si>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</si>
  <si>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</si>
  <si>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</si>
  <si>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</si>
  <si>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</si>
  <si>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</si>
  <si>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</si>
  <si>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</si>
  <si>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</si>
  <si>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</si>
  <si>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</si>
  <si>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</si>
  <si>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</si>
  <si>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</si>
  <si>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</si>
  <si>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</si>
  <si>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</si>
  <si>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</si>
  <si>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</si>
  <si>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</si>
  <si>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</si>
  <si>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</si>
  <si>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</si>
  <si>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</si>
  <si>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</si>
  <si>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</si>
  <si>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</si>
  <si>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</si>
  <si>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</si>
  <si>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</si>
  <si>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</si>
  <si>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</si>
  <si>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</si>
  <si>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</si>
  <si>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</si>
  <si>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</si>
  <si>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</si>
  <si>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</si>
  <si>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</si>
  <si>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</si>
  <si>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</si>
  <si>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</si>
  <si>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</si>
  <si>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</si>
  <si>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</si>
  <si>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</si>
  <si>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</si>
  <si>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</si>
  <si>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</si>
  <si>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</si>
  <si>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</si>
  <si>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</si>
  <si>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</si>
  <si>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</si>
  <si>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</si>
  <si>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</si>
  <si>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</si>
  <si>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</si>
  <si>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</si>
  <si>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</si>
  <si>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</si>
  <si>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</si>
  <si>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</si>
  <si>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</si>
  <si>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</si>
  <si>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</si>
  <si>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</si>
  <si>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</si>
  <si>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</si>
  <si>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</si>
  <si>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</si>
  <si>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</si>
  <si>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</si>
  <si>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</si>
  <si>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</si>
  <si>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</si>
  <si>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</si>
  <si>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</si>
  <si>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</si>
  <si>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</si>
  <si>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</si>
  <si>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</si>
  <si>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</si>
  <si>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</si>
  <si>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</si>
  <si>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</si>
  <si>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</si>
  <si>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</si>
  <si>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</si>
  <si>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</si>
  <si>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</si>
  <si>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</si>
  <si>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</si>
  <si>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</si>
  <si>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</si>
  <si>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</si>
  <si>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</si>
  <si>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</si>
  <si>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</si>
  <si>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</si>
  <si>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</si>
  <si>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</si>
  <si>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</si>
  <si>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</si>
  <si>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</si>
  <si>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</si>
  <si>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</si>
  <si>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</si>
  <si>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</si>
  <si>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</si>
  <si>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</si>
  <si>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</si>
  <si>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</si>
  <si>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</si>
  <si>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</si>
  <si>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</si>
  <si>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</si>
  <si>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</si>
  <si>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</si>
  <si>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</si>
  <si>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</si>
  <si>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</si>
  <si>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</si>
  <si>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</si>
  <si>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</si>
  <si>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</si>
  <si>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</si>
  <si>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</si>
  <si>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</si>
  <si>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</si>
  <si>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</si>
  <si>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</si>
  <si>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</si>
  <si>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</si>
  <si>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</si>
  <si>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</si>
  <si>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</si>
  <si>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</si>
  <si>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</si>
  <si>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</si>
  <si>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</si>
  <si>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</si>
  <si>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</si>
  <si>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</si>
  <si>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</si>
  <si>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</si>
  <si>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</si>
  <si>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</si>
  <si>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</si>
  <si>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</si>
  <si>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</si>
  <si>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</si>
  <si>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</si>
  <si>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</si>
  <si>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</si>
  <si>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</si>
  <si>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</si>
  <si>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</si>
  <si>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</si>
  <si>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</si>
  <si>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</si>
  <si>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</si>
  <si>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</si>
  <si>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</si>
  <si>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</si>
  <si>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</si>
  <si>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</si>
  <si>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</si>
  <si>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</si>
  <si>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</si>
  <si>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</si>
  <si>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</si>
  <si>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</si>
  <si>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</si>
  <si>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</si>
  <si>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</si>
  <si>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</si>
  <si>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</si>
  <si>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</si>
  <si>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</si>
  <si>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</si>
  <si>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</si>
  <si>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</si>
  <si>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</si>
  <si>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</si>
  <si>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</si>
  <si>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</si>
  <si>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</si>
  <si>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</si>
  <si>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</si>
  <si>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</si>
  <si>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</si>
  <si>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</si>
  <si>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</si>
  <si>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</si>
  <si>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</si>
  <si>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</si>
  <si>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</si>
  <si>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</si>
  <si>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</si>
  <si>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</si>
  <si>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</si>
  <si>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</si>
  <si>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</si>
  <si>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</si>
  <si>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</si>
  <si>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</si>
  <si>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</si>
  <si>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</si>
  <si>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</si>
  <si>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</si>
  <si>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</si>
  <si>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</si>
  <si>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</si>
  <si>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</si>
  <si>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</si>
  <si>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</si>
  <si>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</si>
  <si>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</si>
  <si>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</si>
  <si>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</si>
  <si>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</si>
  <si>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</si>
  <si>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</si>
  <si>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</si>
  <si>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</si>
  <si>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</si>
  <si>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</si>
  <si>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</si>
  <si>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</si>
  <si>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</si>
  <si>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</si>
  <si>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</si>
  <si>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</si>
  <si>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</si>
  <si>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</si>
  <si>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</si>
  <si>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</si>
  <si>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</si>
  <si>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</si>
  <si>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</si>
  <si>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</si>
  <si>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</si>
  <si>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</si>
  <si>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</si>
  <si>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</si>
  <si>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</si>
  <si>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</si>
  <si>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</si>
  <si>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</si>
  <si>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</si>
  <si>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</si>
  <si>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</si>
  <si>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</si>
  <si>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</si>
  <si>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</si>
  <si>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</si>
  <si>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</si>
  <si>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</si>
  <si>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</si>
  <si>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</si>
  <si>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</si>
  <si>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</si>
  <si>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</si>
  <si>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</si>
  <si>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</si>
  <si>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</si>
  <si>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</si>
  <si>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</si>
  <si>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</si>
  <si>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</si>
  <si>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</si>
  <si>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</si>
  <si>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</si>
  <si>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</si>
  <si>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</si>
  <si>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</si>
  <si>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</si>
  <si>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</si>
  <si>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</si>
  <si>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</si>
  <si>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</si>
  <si>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</si>
  <si>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</si>
  <si>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</si>
  <si>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</si>
  <si>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</si>
  <si>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</si>
  <si>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</si>
  <si>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</si>
  <si>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</si>
  <si>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</si>
  <si>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</si>
  <si>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</si>
  <si>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</si>
  <si>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</si>
  <si>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</si>
  <si>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</si>
  <si>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</si>
  <si>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</si>
  <si>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</si>
  <si>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</si>
  <si>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</si>
  <si>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</si>
  <si>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</si>
  <si>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</si>
  <si>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</si>
  <si>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</si>
  <si>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</si>
  <si>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</si>
  <si>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</si>
  <si>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</si>
  <si>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</si>
  <si>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</si>
  <si>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</si>
  <si>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</si>
  <si>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</si>
  <si>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</si>
  <si>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</si>
  <si>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</si>
  <si>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</si>
  <si>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</si>
  <si>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</si>
  <si>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</si>
  <si>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</si>
  <si>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</si>
  <si>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</si>
  <si>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</si>
  <si>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</si>
  <si>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</si>
  <si>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</si>
  <si>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</si>
  <si>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</si>
  <si>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</si>
  <si>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</si>
  <si>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</si>
  <si>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</si>
  <si>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</si>
  <si>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</si>
  <si>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</si>
  <si>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</si>
  <si>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</si>
  <si>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</si>
  <si>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</si>
  <si>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</si>
  <si>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</si>
  <si>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</si>
  <si>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</si>
  <si>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</si>
  <si>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</si>
  <si>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</si>
  <si>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</si>
  <si>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</si>
  <si>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</si>
  <si>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</si>
  <si>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</si>
  <si>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</si>
  <si>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</si>
  <si>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</si>
  <si>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</si>
  <si>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</si>
  <si>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</si>
  <si>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</si>
  <si>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</si>
  <si>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</si>
  <si>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</si>
  <si>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</si>
  <si>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</si>
  <si>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</si>
  <si>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</si>
  <si>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</si>
  <si>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</si>
  <si>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</si>
  <si>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</si>
  <si>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</si>
  <si>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</si>
  <si>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</si>
  <si>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</si>
  <si>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</si>
  <si>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</si>
  <si>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</si>
  <si>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</si>
  <si>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</si>
  <si>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</si>
  <si>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</si>
  <si>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</si>
  <si>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</si>
  <si>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</si>
  <si>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</si>
  <si>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</si>
  <si>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</si>
  <si>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</si>
  <si>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</si>
  <si>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</si>
  <si>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</si>
  <si>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</si>
  <si>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</si>
  <si>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</si>
  <si>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</si>
  <si>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</si>
  <si>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</si>
  <si>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</si>
  <si>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</si>
  <si>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</si>
  <si>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</si>
  <si>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</si>
  <si>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</si>
  <si>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</si>
  <si>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</si>
  <si>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</si>
  <si>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</si>
  <si>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</si>
  <si>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</si>
  <si>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</si>
  <si>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</si>
  <si>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</si>
  <si>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</si>
  <si>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</si>
  <si>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</si>
  <si>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</si>
  <si>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</si>
  <si>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</si>
  <si>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</si>
  <si>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</si>
  <si>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</si>
  <si>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</si>
  <si>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</si>
  <si>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</si>
  <si>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</si>
  <si>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</si>
  <si>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</si>
  <si>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</si>
  <si>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</si>
  <si>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</si>
  <si>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</si>
  <si>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</si>
  <si>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</si>
  <si>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</si>
  <si>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</si>
  <si>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</si>
  <si>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</si>
  <si>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</si>
  <si>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</si>
  <si>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</si>
  <si>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</si>
  <si>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</si>
  <si>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</si>
  <si>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</si>
  <si>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</si>
  <si>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</si>
  <si>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</si>
  <si>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</si>
  <si>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</si>
  <si>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</si>
  <si>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</si>
  <si>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</si>
  <si>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</si>
  <si>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</si>
  <si>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</si>
  <si>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</si>
  <si>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</si>
  <si>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</si>
  <si>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</si>
  <si>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</si>
  <si>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</si>
  <si>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</si>
  <si>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</si>
  <si>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</si>
  <si>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</si>
  <si>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</si>
  <si>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</si>
  <si>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</si>
  <si>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</si>
  <si>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</si>
  <si>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</si>
  <si>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</si>
  <si>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</si>
  <si>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</si>
  <si>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</si>
  <si>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</si>
  <si>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</si>
  <si>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</si>
  <si>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</si>
  <si>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</si>
  <si>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</si>
  <si>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</si>
  <si>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</si>
  <si>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</si>
  <si>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</si>
  <si>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</si>
  <si>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</si>
  <si>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</si>
  <si>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</si>
  <si>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</si>
  <si>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</si>
  <si>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</si>
  <si>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</si>
  <si>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</si>
  <si>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</si>
  <si>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</si>
  <si>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</si>
  <si>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</si>
  <si>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</si>
  <si>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</si>
  <si>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</si>
  <si>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</si>
  <si>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</si>
  <si>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</si>
  <si>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</si>
  <si>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</si>
  <si>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</si>
  <si>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</si>
  <si>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</si>
  <si>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</si>
  <si>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</si>
  <si>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</si>
  <si>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</si>
  <si>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</si>
  <si>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</si>
  <si>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</si>
  <si>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</si>
  <si>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</si>
  <si>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</si>
  <si>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</si>
  <si>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</si>
  <si>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</si>
  <si>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</si>
  <si>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</si>
  <si>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</si>
  <si>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</si>
  <si>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</si>
  <si>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</si>
  <si>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</si>
  <si>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</si>
  <si>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</si>
  <si>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</si>
  <si>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</si>
  <si>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</si>
  <si>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</si>
  <si>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</si>
  <si>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</si>
  <si>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</si>
  <si>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</si>
  <si>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</si>
  <si>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</si>
  <si>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</si>
  <si>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</si>
  <si>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</si>
  <si>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</si>
  <si>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</si>
  <si>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</si>
  <si>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</si>
  <si>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</si>
  <si>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</si>
  <si>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</si>
  <si>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</si>
  <si>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</si>
  <si>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</si>
  <si>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</si>
  <si>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</si>
  <si>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</si>
  <si>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</si>
  <si>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</si>
  <si>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</si>
  <si>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</si>
  <si>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</si>
  <si>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</si>
  <si>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</si>
  <si>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</si>
  <si>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</si>
  <si>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</si>
  <si>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</si>
  <si>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</si>
  <si>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</si>
  <si>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</si>
  <si>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</si>
  <si>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</si>
  <si>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</si>
  <si>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</si>
  <si>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</si>
  <si>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</si>
  <si>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</si>
  <si>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</si>
  <si>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</si>
  <si>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</si>
  <si>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</si>
  <si>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</si>
  <si>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</si>
  <si>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</si>
  <si>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</si>
  <si>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</si>
  <si>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</si>
  <si>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</si>
  <si>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</si>
  <si>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</si>
  <si>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</si>
  <si>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</si>
  <si>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</si>
  <si>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</si>
  <si>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</si>
  <si>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</si>
  <si>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</si>
  <si>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</si>
  <si>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</si>
  <si>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</si>
  <si>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</si>
  <si>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</si>
  <si>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</si>
  <si>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</si>
  <si>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</si>
  <si>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</si>
  <si>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</si>
  <si>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</si>
  <si>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</si>
  <si>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</si>
  <si>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</si>
  <si>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</si>
  <si>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</si>
  <si>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</si>
  <si>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</si>
  <si>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</si>
  <si>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</si>
  <si>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</si>
  <si>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</si>
  <si>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</si>
  <si>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</si>
  <si>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</si>
  <si>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</si>
  <si>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</si>
  <si>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</si>
  <si>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</si>
  <si>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</si>
  <si>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</si>
  <si>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</si>
  <si>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</si>
  <si>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</si>
  <si>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</si>
  <si>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</si>
  <si>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</si>
  <si>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</si>
  <si>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</si>
  <si>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</si>
  <si>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</si>
  <si>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</si>
  <si>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</si>
  <si>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</si>
  <si>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</si>
  <si>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</si>
  <si>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</si>
  <si>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</si>
  <si>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</si>
  <si>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</si>
  <si>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</si>
  <si>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</si>
  <si>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</si>
  <si>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</si>
  <si>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</si>
  <si>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</si>
  <si>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</si>
  <si>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</si>
  <si>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</si>
  <si>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</si>
  <si>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</si>
  <si>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</si>
  <si>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</si>
  <si>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</si>
  <si>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</si>
  <si>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</si>
  <si>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</si>
  <si>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</si>
  <si>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</si>
  <si>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</si>
  <si>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</si>
  <si>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</si>
  <si>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</si>
  <si>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</si>
  <si>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</si>
  <si>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</si>
  <si>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</si>
  <si>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</si>
  <si>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</si>
  <si>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</si>
  <si>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</si>
  <si>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</si>
  <si>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</si>
  <si>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</si>
  <si>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</si>
  <si>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</si>
  <si>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</si>
  <si>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</si>
  <si>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</si>
  <si>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</si>
  <si>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</si>
  <si>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</si>
  <si>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</si>
  <si>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</si>
  <si>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</si>
  <si>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</si>
  <si>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</si>
  <si>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</si>
  <si>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</si>
  <si>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</si>
  <si>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</si>
  <si>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</si>
  <si>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</si>
  <si>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</si>
  <si>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</si>
  <si>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</si>
  <si>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</si>
  <si>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</si>
  <si>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</si>
  <si>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</si>
  <si>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</si>
  <si>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</si>
  <si>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</si>
  <si>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</si>
  <si>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</si>
  <si>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</si>
  <si>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</si>
  <si>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</si>
  <si>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</si>
  <si>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</si>
  <si>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</si>
  <si>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</si>
  <si>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</si>
  <si>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</si>
  <si>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</si>
  <si>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</si>
  <si>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</si>
  <si>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</si>
  <si>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</si>
  <si>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</si>
  <si>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</si>
  <si>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</si>
  <si>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</si>
  <si>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</si>
  <si>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</si>
  <si>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</si>
  <si>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</si>
  <si>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</si>
  <si>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</si>
  <si>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</si>
  <si>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</si>
  <si>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</si>
  <si>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</si>
  <si>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</si>
  <si>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</si>
  <si>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</si>
  <si>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</si>
  <si>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</si>
  <si>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</si>
  <si>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</si>
  <si>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</si>
  <si>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</si>
  <si>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</si>
  <si>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</si>
  <si>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</si>
  <si>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</si>
  <si>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</si>
  <si>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</si>
  <si>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</si>
  <si>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</si>
  <si>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</si>
  <si>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</si>
  <si>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</si>
  <si>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</si>
  <si>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</si>
  <si>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</si>
  <si>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</si>
  <si>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</si>
  <si>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</si>
  <si>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</si>
  <si>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</si>
  <si>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</si>
  <si>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</si>
  <si>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</si>
  <si>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</si>
  <si>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</si>
  <si>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</si>
  <si>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</si>
  <si>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</si>
  <si>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</si>
  <si>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</si>
  <si>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</si>
  <si>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</si>
  <si>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</si>
  <si>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</si>
  <si>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</si>
  <si>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</si>
  <si>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</si>
  <si>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</si>
  <si>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</si>
  <si>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</si>
  <si>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</si>
  <si>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</si>
  <si>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</si>
  <si>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</si>
  <si>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</si>
  <si>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</si>
  <si>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</si>
  <si>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</si>
  <si>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</si>
  <si>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</si>
  <si>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</si>
  <si>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</si>
  <si>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</si>
  <si>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</si>
  <si>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</si>
  <si>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</si>
  <si>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</si>
  <si>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</si>
  <si>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</si>
  <si>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</si>
  <si>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</si>
  <si>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</si>
  <si>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</si>
  <si>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</si>
  <si>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</si>
  <si>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</si>
  <si>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</si>
  <si>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</si>
  <si>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</si>
  <si>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</si>
  <si>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</si>
  <si>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</si>
  <si>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</si>
  <si>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</si>
  <si>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</si>
  <si>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</si>
  <si>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</si>
  <si>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</si>
  <si>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</si>
  <si>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</si>
  <si>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</si>
  <si>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</si>
  <si>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</si>
  <si>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</si>
  <si>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</si>
  <si>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</si>
  <si>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</si>
  <si>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</si>
  <si>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</si>
  <si>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</si>
  <si>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</si>
  <si>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</si>
  <si>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</si>
  <si>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</si>
  <si>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</si>
  <si>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</si>
  <si>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</si>
  <si>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</si>
  <si>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</si>
  <si>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</si>
  <si>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</si>
  <si>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</si>
  <si>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</si>
  <si>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</si>
  <si>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</si>
  <si>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</si>
  <si>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</si>
  <si>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</si>
  <si>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</si>
  <si>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</si>
  <si>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</si>
  <si>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</si>
  <si>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</si>
  <si>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</si>
  <si>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</si>
  <si>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</si>
  <si>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</si>
  <si>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</si>
  <si>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</si>
  <si>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</si>
  <si>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</si>
  <si>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</si>
  <si>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</si>
  <si>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</si>
  <si>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</si>
  <si>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</si>
  <si>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</si>
  <si>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</si>
  <si>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</si>
  <si>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</si>
  <si>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</si>
  <si>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</si>
  <si>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</si>
  <si>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</si>
  <si>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</si>
  <si>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</si>
  <si>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</si>
  <si>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</si>
  <si>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</si>
  <si>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</si>
  <si>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</si>
  <si>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</si>
  <si>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</si>
  <si>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</si>
  <si>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</si>
  <si>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</si>
  <si>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</si>
  <si>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</si>
  <si>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</si>
  <si>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</si>
  <si>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</si>
  <si>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</si>
  <si>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</si>
  <si>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</si>
  <si>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</si>
  <si>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</si>
  <si>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</si>
  <si>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</si>
  <si>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</si>
  <si>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</si>
  <si>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</si>
  <si>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</si>
  <si>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</si>
  <si>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</si>
  <si>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</si>
  <si>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</si>
  <si>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</si>
  <si>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</si>
  <si>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</si>
  <si>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</si>
  <si>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</si>
  <si>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</si>
  <si>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</si>
  <si>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</si>
  <si>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</si>
  <si>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</si>
  <si>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</si>
  <si>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</si>
  <si>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</si>
  <si>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</si>
  <si>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</si>
  <si>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</si>
  <si>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</si>
  <si>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</si>
  <si>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</si>
  <si>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</si>
  <si>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</si>
  <si>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</si>
  <si>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</si>
  <si>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</si>
  <si>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</si>
  <si>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</si>
  <si>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</si>
  <si>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</si>
  <si>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</si>
  <si>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</si>
  <si>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</si>
  <si>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</si>
  <si>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</si>
  <si>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</si>
  <si>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</si>
  <si>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</si>
  <si>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</si>
  <si>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</si>
  <si>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</si>
  <si>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</si>
  <si>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</si>
  <si>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</si>
  <si>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</si>
  <si>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</si>
  <si>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</si>
  <si>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</si>
  <si>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</si>
  <si>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</si>
  <si>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</si>
  <si>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</si>
  <si>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</si>
  <si>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</si>
  <si>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</si>
  <si>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</si>
  <si>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</si>
  <si>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</si>
  <si>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</si>
  <si>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</si>
  <si>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</si>
  <si>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</si>
  <si>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</si>
  <si>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</si>
  <si>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</si>
  <si>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</si>
  <si>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</si>
  <si>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</si>
  <si>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</si>
  <si>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</si>
  <si>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</si>
  <si>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</si>
  <si>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</si>
  <si>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</si>
  <si>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</si>
  <si>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</si>
  <si>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</si>
  <si>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</si>
  <si>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</si>
  <si>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</si>
  <si>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</si>
  <si>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</si>
  <si>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</si>
  <si>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</si>
  <si>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</si>
  <si>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</si>
  <si>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</si>
  <si>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</si>
  <si>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</si>
  <si>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</si>
  <si>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</si>
  <si>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</si>
  <si>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</si>
  <si>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</si>
  <si>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</si>
  <si>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</si>
  <si>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</si>
  <si>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</si>
  <si>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</si>
  <si>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</si>
  <si>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</si>
  <si>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</si>
  <si>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</si>
  <si>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</si>
  <si>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</si>
  <si>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</si>
  <si>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</si>
  <si>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</si>
  <si>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</si>
  <si>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</si>
  <si>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</si>
  <si>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</si>
  <si>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</si>
  <si>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</si>
  <si>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</si>
  <si>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</si>
  <si>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</si>
  <si>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</si>
  <si>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</si>
  <si>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</si>
  <si>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</si>
  <si>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</si>
  <si>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</si>
  <si>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</si>
  <si>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</si>
  <si>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</si>
  <si>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</si>
  <si>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</si>
  <si>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</si>
  <si>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</si>
  <si>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</si>
  <si>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</si>
  <si>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</si>
  <si>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</si>
  <si>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</si>
  <si>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</si>
  <si>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</si>
  <si>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</si>
  <si>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</si>
  <si>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</si>
  <si>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</si>
  <si>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</si>
  <si>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</si>
  <si>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</si>
  <si>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</si>
  <si>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</si>
  <si>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</si>
  <si>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</si>
  <si>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</si>
  <si>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</si>
  <si>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</si>
  <si>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</si>
  <si>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</si>
  <si>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</si>
  <si>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</si>
  <si>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</si>
  <si>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</si>
  <si>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</si>
  <si>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</si>
  <si>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</si>
  <si>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</si>
  <si>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</si>
  <si>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</si>
  <si>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</si>
  <si>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</si>
  <si>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</si>
  <si>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</si>
  <si>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</si>
  <si>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</si>
  <si>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</si>
  <si>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</si>
  <si>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</si>
  <si>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</si>
  <si>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</si>
  <si>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</si>
  <si>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</si>
  <si>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</si>
  <si>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</si>
  <si>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</si>
  <si>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</si>
  <si>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</si>
  <si>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</si>
  <si>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</si>
  <si>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</si>
  <si>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</si>
  <si>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</si>
  <si>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</si>
  <si>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</si>
  <si>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</si>
  <si>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</si>
  <si>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</si>
  <si>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</si>
  <si>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</si>
  <si>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</si>
  <si>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</si>
  <si>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</si>
  <si>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</si>
  <si>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</si>
  <si>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</si>
  <si>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</si>
  <si>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</si>
  <si>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</si>
  <si>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</si>
  <si>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</si>
  <si>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</si>
  <si>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</si>
  <si>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</si>
  <si>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</si>
  <si>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</si>
  <si>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</si>
  <si>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</si>
  <si>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</si>
  <si>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</si>
  <si>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</si>
  <si>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</si>
  <si>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</si>
  <si>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</si>
  <si>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</si>
  <si>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</si>
  <si>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</si>
  <si>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</si>
  <si>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</si>
  <si>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</si>
  <si>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</si>
  <si>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</si>
  <si>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</si>
  <si>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</si>
  <si>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</si>
  <si>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</si>
  <si>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</si>
  <si>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</si>
  <si>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</si>
  <si>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</si>
  <si>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</si>
  <si>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</si>
  <si>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</si>
  <si>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</si>
  <si>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</si>
  <si>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</si>
  <si>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</si>
  <si>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</si>
  <si>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</si>
  <si>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</si>
  <si>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</si>
  <si>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</si>
  <si>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</si>
  <si>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</si>
  <si>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</si>
  <si>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</si>
  <si>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</si>
  <si>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</si>
  <si>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</si>
  <si>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</si>
  <si>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</si>
  <si>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</si>
  <si>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</si>
  <si>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</si>
  <si>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</si>
  <si>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</si>
  <si>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</si>
  <si>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</si>
  <si>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</si>
  <si>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</si>
  <si>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</si>
  <si>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</si>
  <si>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</si>
  <si>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</si>
  <si>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</si>
  <si>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</si>
  <si>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</si>
  <si>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</si>
  <si>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</si>
  <si>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</si>
  <si>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</si>
  <si>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</si>
  <si>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</si>
  <si>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</si>
  <si>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</si>
  <si>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</si>
  <si>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</si>
  <si>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</si>
  <si>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</si>
  <si>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</si>
  <si>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</si>
  <si>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</si>
  <si>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</si>
  <si>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</si>
  <si>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</si>
  <si>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</si>
  <si>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</si>
  <si>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</si>
  <si>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</si>
  <si>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</si>
  <si>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</si>
  <si>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</si>
  <si>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</si>
  <si>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</si>
  <si>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</si>
  <si>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</si>
  <si>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</si>
  <si>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</si>
  <si>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</si>
  <si>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</si>
  <si>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</si>
  <si>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</si>
  <si>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</si>
  <si>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</si>
  <si>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</si>
  <si>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</si>
  <si>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</si>
  <si>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</si>
  <si>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</si>
  <si>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</si>
  <si>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</si>
  <si>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</si>
  <si>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</si>
  <si>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</si>
  <si>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</si>
  <si>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</si>
  <si>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</si>
  <si>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</si>
  <si>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</si>
  <si>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</si>
  <si>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</si>
  <si>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</si>
  <si>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</si>
  <si>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</si>
  <si>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</si>
  <si>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</si>
  <si>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</si>
  <si>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</si>
  <si>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</si>
  <si>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</si>
  <si>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</si>
  <si>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</si>
  <si>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</si>
  <si>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</si>
  <si>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</si>
  <si>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</si>
  <si>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</si>
  <si>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</si>
  <si>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</si>
  <si>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</si>
  <si>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</si>
  <si>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</si>
  <si>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</si>
  <si>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</si>
  <si>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</si>
  <si>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</si>
  <si>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</si>
  <si>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</si>
  <si>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</si>
  <si>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</si>
  <si>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</si>
  <si>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</si>
  <si>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</si>
  <si>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</si>
  <si>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</si>
  <si>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</si>
  <si>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</si>
  <si>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</si>
  <si>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</si>
  <si>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</si>
  <si>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</si>
  <si>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</si>
  <si>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</si>
  <si>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</si>
  <si>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</si>
  <si>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</si>
  <si>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</si>
  <si>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</si>
  <si>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</si>
  <si>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</si>
  <si>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</si>
  <si>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</si>
  <si>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</si>
  <si>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</si>
  <si>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</si>
  <si>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</si>
  <si>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</si>
  <si>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</si>
  <si>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</si>
  <si>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</si>
  <si>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</si>
  <si>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</si>
  <si>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</si>
  <si>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</si>
  <si>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</si>
  <si>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</si>
  <si>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</si>
  <si>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</si>
  <si>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</si>
  <si>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</si>
  <si>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</si>
  <si>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</si>
  <si>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</si>
  <si>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</si>
  <si>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</si>
  <si>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</si>
  <si>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</si>
  <si>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</si>
  <si>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</si>
  <si>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</si>
  <si>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</si>
  <si>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</si>
  <si>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</si>
  <si>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</si>
  <si>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</si>
  <si>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</si>
  <si>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</si>
  <si>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</si>
  <si>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</si>
  <si>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</si>
  <si>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</si>
  <si>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</si>
  <si>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</si>
  <si>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</si>
  <si>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</si>
  <si>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</si>
  <si>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</si>
  <si>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</si>
  <si>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</si>
  <si>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</si>
  <si>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</si>
  <si>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</si>
  <si>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</si>
  <si>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</si>
  <si>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</si>
  <si>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</si>
  <si>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</si>
  <si>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</si>
  <si>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</si>
  <si>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</si>
  <si>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</si>
  <si>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</si>
  <si>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</si>
  <si>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</si>
  <si>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</si>
  <si>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</si>
  <si>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</si>
  <si>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</si>
  <si>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</si>
  <si>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</si>
  <si>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</si>
  <si>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</si>
  <si>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</si>
  <si>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</si>
  <si>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</si>
  <si>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</si>
  <si>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</si>
  <si>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</si>
  <si>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</si>
  <si>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</si>
  <si>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</si>
  <si>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</si>
  <si>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</si>
  <si>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</si>
  <si>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</si>
  <si>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</si>
  <si>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</si>
  <si>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</si>
  <si>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</si>
  <si>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</si>
  <si>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</si>
  <si>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</si>
  <si>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</si>
  <si>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</si>
  <si>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</si>
  <si>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</si>
  <si>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</si>
  <si>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</si>
  <si>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</si>
  <si>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</si>
  <si>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</si>
  <si>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</si>
  <si>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</si>
  <si>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</si>
  <si>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</si>
  <si>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</si>
  <si>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</si>
  <si>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</si>
  <si>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</si>
  <si>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</si>
  <si>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</si>
  <si>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</si>
  <si>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</si>
  <si>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</si>
  <si>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</si>
  <si>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</si>
  <si>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</si>
  <si>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</si>
  <si>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</si>
  <si>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</si>
  <si>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</si>
  <si>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</si>
  <si>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</si>
  <si>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</si>
  <si>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</si>
  <si>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</si>
  <si>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</si>
  <si>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</si>
  <si>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</si>
  <si>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</si>
  <si>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</si>
  <si>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</si>
  <si>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</si>
  <si>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</si>
  <si>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</si>
  <si>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</si>
  <si>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</si>
  <si>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</si>
  <si>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</si>
  <si>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</si>
  <si>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</si>
  <si>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</si>
  <si>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</si>
  <si>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</si>
  <si>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</si>
  <si>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</si>
  <si>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</si>
  <si>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</si>
  <si>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</si>
  <si>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</si>
  <si>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</si>
  <si>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</si>
  <si>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</si>
  <si>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</si>
  <si>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</si>
  <si>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</si>
  <si>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</si>
  <si>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</si>
  <si>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</si>
  <si>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</si>
  <si>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</si>
  <si>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</si>
  <si>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</si>
  <si>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</si>
  <si>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</si>
  <si>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</si>
  <si>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</si>
  <si>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</si>
  <si>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</si>
  <si>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</si>
  <si>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</si>
  <si>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</si>
  <si>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</si>
  <si>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</si>
  <si>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</si>
  <si>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</si>
  <si>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</si>
  <si>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</si>
  <si>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</si>
  <si>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</si>
  <si>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</si>
  <si>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</si>
  <si>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</si>
  <si>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</si>
  <si>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</si>
  <si>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</si>
  <si>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</si>
  <si>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</si>
  <si>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</si>
  <si>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</si>
  <si>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</si>
  <si>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</si>
  <si>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</si>
  <si>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</si>
  <si>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</si>
  <si>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</si>
  <si>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</si>
  <si>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</si>
  <si>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</si>
  <si>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</si>
  <si>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</si>
  <si>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</si>
  <si>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</si>
  <si>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</si>
  <si>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</si>
  <si>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</si>
  <si>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</si>
  <si>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</si>
  <si>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</si>
  <si>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</si>
  <si>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</si>
  <si>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</si>
  <si>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</si>
  <si>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</si>
  <si>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</si>
  <si>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</si>
  <si>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</si>
  <si>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</si>
  <si>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</si>
  <si>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</si>
  <si>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</si>
  <si>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</si>
  <si>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</si>
  <si>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</si>
  <si>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</si>
  <si>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</si>
  <si>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</si>
  <si>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</si>
  <si>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</si>
  <si>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</si>
  <si>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</si>
  <si>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</si>
  <si>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</si>
  <si>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</si>
  <si>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</si>
  <si>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</si>
  <si>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</si>
  <si>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</si>
  <si>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</si>
  <si>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</si>
  <si>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</si>
  <si>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</si>
  <si>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</si>
  <si>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</si>
  <si>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</si>
  <si>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</si>
  <si>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</si>
  <si>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</si>
  <si>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</si>
  <si>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</si>
  <si>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</si>
  <si>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</si>
  <si>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</si>
  <si>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</si>
  <si>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</si>
  <si>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</si>
  <si>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</si>
  <si>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</si>
  <si>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</si>
  <si>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</si>
  <si>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</si>
  <si>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</si>
  <si>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</si>
  <si>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</si>
  <si>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</si>
  <si>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</si>
  <si>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</si>
  <si>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</si>
  <si>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</si>
  <si>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</si>
  <si>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</si>
  <si>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</si>
  <si>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</si>
  <si>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</si>
  <si>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</si>
  <si>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</si>
  <si>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</si>
  <si>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</si>
  <si>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</si>
  <si>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</si>
  <si>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</si>
  <si>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</si>
  <si>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</si>
  <si>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</si>
  <si>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</si>
  <si>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</si>
  <si>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</si>
  <si>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</si>
  <si>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</si>
  <si>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</si>
  <si>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</si>
  <si>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</si>
  <si>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</si>
  <si>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</si>
  <si>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</si>
  <si>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</si>
  <si>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</si>
  <si>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</si>
  <si>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</si>
  <si>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</si>
  <si>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</si>
  <si>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</si>
  <si>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</si>
  <si>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</si>
  <si>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</si>
  <si>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</si>
  <si>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</si>
  <si>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</si>
  <si>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</si>
  <si>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</si>
  <si>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</si>
  <si>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</si>
  <si>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</si>
  <si>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</si>
  <si>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</si>
  <si>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</si>
  <si>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</si>
  <si>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</si>
  <si>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</si>
  <si>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</si>
  <si>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</si>
  <si>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</si>
  <si>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</si>
  <si>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</si>
  <si>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</si>
  <si>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</si>
  <si>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</si>
  <si>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</si>
  <si>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</si>
  <si>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</si>
  <si>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</si>
  <si>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</si>
  <si>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</si>
  <si>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</si>
  <si>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</si>
  <si>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</si>
  <si>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</si>
  <si>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</si>
  <si>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</si>
  <si>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</si>
  <si>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</si>
  <si>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</si>
  <si>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</si>
  <si>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</si>
  <si>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</si>
  <si>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</si>
  <si>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</si>
  <si>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</si>
  <si>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</si>
  <si>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</si>
  <si>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</si>
  <si>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</si>
  <si>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</si>
  <si>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</si>
  <si>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</si>
  <si>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</si>
  <si>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</si>
  <si>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</si>
  <si>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</si>
  <si>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</si>
  <si>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</si>
  <si>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</si>
  <si>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</si>
  <si>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</si>
  <si>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</si>
  <si>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</si>
  <si>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</si>
  <si>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</si>
  <si>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</si>
  <si>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</si>
  <si>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</si>
  <si>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</si>
  <si>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</si>
  <si>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</si>
  <si>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</si>
  <si>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</si>
  <si>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</si>
  <si>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</si>
  <si>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</si>
  <si>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</si>
  <si>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</si>
  <si>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</si>
  <si>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</si>
  <si>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</si>
  <si>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</si>
  <si>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</si>
  <si>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</si>
  <si>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</si>
  <si>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</si>
  <si>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</si>
  <si>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</si>
  <si>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</si>
  <si>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</si>
  <si>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</si>
  <si>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</si>
  <si>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</si>
  <si>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</si>
  <si>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</si>
  <si>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</si>
  <si>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</si>
  <si>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</si>
  <si>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</si>
  <si>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</si>
  <si>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</si>
  <si>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</si>
  <si>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</si>
  <si>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</si>
  <si>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</si>
  <si>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</si>
  <si>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</si>
  <si>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</si>
  <si>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</si>
  <si>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</si>
  <si>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</si>
  <si>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</si>
  <si>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</si>
  <si>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</si>
  <si>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</si>
  <si>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</si>
  <si>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</si>
  <si>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</si>
  <si>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</si>
  <si>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</si>
  <si>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</si>
  <si>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</si>
  <si>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</si>
  <si>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</si>
  <si>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</si>
  <si>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</si>
  <si>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</si>
  <si>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</si>
  <si>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</si>
  <si>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</si>
  <si>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</si>
  <si>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</si>
  <si>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</si>
  <si>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</si>
  <si>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</si>
  <si>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</si>
  <si>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</si>
  <si>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</si>
  <si>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</si>
  <si>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</si>
  <si>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</si>
  <si>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</si>
  <si>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</si>
  <si>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</si>
  <si>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</si>
  <si>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</si>
  <si>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</si>
  <si>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</si>
  <si>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</si>
  <si>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</si>
  <si>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</si>
  <si>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</si>
  <si>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</si>
  <si>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</si>
  <si>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</si>
  <si>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</si>
  <si>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</si>
  <si>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</si>
  <si>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</si>
  <si>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</si>
  <si>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</si>
  <si>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</si>
  <si>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</si>
  <si>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</si>
  <si>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</si>
  <si>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</si>
  <si>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</si>
  <si>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</si>
  <si>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</si>
  <si>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</si>
  <si>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</si>
  <si>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</si>
  <si>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</si>
  <si>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</si>
  <si>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</si>
  <si>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</si>
  <si>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</si>
  <si>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</si>
  <si>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</si>
  <si>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</si>
  <si>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</si>
  <si>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</si>
  <si>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</si>
  <si>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</si>
  <si>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</si>
  <si>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</si>
  <si>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</si>
  <si>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</si>
  <si>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</si>
  <si>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</si>
  <si>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</si>
  <si>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</si>
  <si>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</si>
  <si>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</si>
  <si>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</si>
  <si>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</si>
  <si>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</si>
  <si>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</si>
  <si>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</si>
  <si>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</si>
  <si>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</si>
  <si>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</si>
  <si>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</si>
  <si>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</si>
  <si>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</si>
  <si>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</si>
  <si>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</si>
  <si>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</si>
  <si>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</si>
  <si>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</si>
  <si>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</si>
  <si>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</si>
  <si>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</si>
  <si>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</si>
  <si>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</si>
  <si>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</si>
  <si>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</si>
  <si>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</si>
  <si>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</si>
  <si>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</si>
  <si>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</si>
  <si>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</si>
  <si>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</si>
  <si>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</si>
  <si>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</si>
  <si>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</si>
  <si>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</si>
  <si>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</si>
  <si>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</si>
  <si>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</si>
  <si>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</si>
  <si>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</si>
  <si>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</si>
  <si>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</si>
  <si>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</si>
  <si>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</si>
  <si>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</si>
  <si>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</si>
  <si>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</si>
  <si>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</si>
  <si>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</si>
  <si>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</si>
  <si>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</si>
  <si>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</si>
  <si>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</si>
  <si>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</si>
  <si>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</si>
  <si>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</si>
  <si>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</si>
  <si>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</si>
  <si>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</si>
  <si>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</si>
  <si>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</si>
  <si>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</si>
  <si>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</si>
  <si>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</si>
  <si>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</si>
  <si>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</si>
  <si>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</si>
  <si>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</si>
  <si>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</si>
  <si>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</si>
  <si>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</si>
  <si>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</si>
  <si>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</si>
  <si>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</si>
  <si>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</si>
  <si>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</si>
  <si>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</si>
  <si>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</si>
  <si>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</si>
  <si>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</si>
  <si>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</si>
  <si>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</si>
  <si>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</si>
  <si>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</si>
  <si>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</si>
  <si>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</si>
  <si>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</si>
  <si>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</si>
  <si>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</si>
  <si>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</si>
  <si>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</si>
  <si>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</si>
  <si>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</si>
  <si>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</si>
  <si>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</si>
  <si>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</si>
  <si>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</si>
  <si>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</si>
  <si>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</si>
  <si>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</si>
  <si>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</si>
  <si>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</si>
  <si>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</si>
  <si>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</si>
  <si>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</si>
  <si>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</si>
  <si>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</si>
  <si>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</si>
  <si>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</si>
  <si>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</si>
  <si>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</si>
  <si>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</si>
  <si>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</si>
  <si>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</si>
  <si>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</si>
  <si>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</si>
  <si>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</si>
  <si>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</si>
  <si>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</si>
  <si>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</si>
  <si>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</si>
  <si>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</si>
  <si>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</si>
  <si>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</si>
  <si>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</si>
  <si>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</si>
  <si>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</si>
  <si>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</si>
  <si>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</si>
  <si>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</si>
  <si>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</si>
  <si>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</si>
  <si>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</si>
  <si>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</si>
  <si>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</si>
  <si>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</si>
  <si>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</si>
  <si>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</si>
  <si>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</si>
  <si>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</si>
  <si>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</si>
  <si>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</si>
  <si>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</si>
  <si>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</si>
  <si>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</si>
  <si>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</si>
  <si>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</si>
  <si>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</si>
  <si>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</si>
  <si>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</si>
  <si>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</si>
  <si>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</si>
  <si>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</si>
  <si>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</si>
  <si>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</si>
  <si>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</si>
  <si>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</si>
  <si>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</si>
  <si>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</si>
  <si>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</si>
  <si>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</si>
  <si>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</si>
  <si>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</si>
  <si>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</si>
  <si>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</si>
  <si>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</si>
  <si>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</si>
  <si>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</si>
  <si>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</si>
  <si>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</si>
  <si>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</si>
  <si>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</si>
  <si>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</si>
  <si>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</si>
  <si>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</si>
  <si>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</si>
  <si>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</si>
  <si>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</si>
  <si>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</si>
  <si>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</si>
  <si>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</si>
  <si>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</si>
  <si>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</si>
  <si>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</si>
  <si>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</si>
  <si>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</si>
  <si>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</si>
  <si>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</si>
  <si>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</si>
  <si>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</si>
  <si>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</si>
  <si>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</si>
  <si>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</si>
  <si>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</si>
  <si>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</si>
  <si>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</si>
  <si>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</si>
  <si>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</si>
  <si>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</si>
  <si>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</si>
  <si>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</si>
  <si>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</si>
  <si>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</si>
  <si>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</si>
  <si>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</si>
  <si>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</si>
  <si>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</si>
  <si>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</si>
  <si>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</si>
  <si>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</si>
  <si>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</si>
  <si>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</si>
  <si>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</si>
  <si>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</si>
  <si>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</si>
  <si>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</si>
  <si>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</si>
  <si>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</si>
  <si>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</si>
  <si>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</si>
  <si>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</si>
  <si>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</si>
  <si>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</si>
  <si>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</si>
  <si>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</si>
  <si>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</si>
  <si>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</si>
  <si>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</si>
  <si>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</si>
  <si>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</si>
  <si>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</si>
  <si>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</si>
  <si>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</si>
  <si>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</si>
  <si>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</si>
  <si>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</si>
  <si>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</si>
  <si>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</si>
  <si>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</si>
  <si>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</si>
  <si>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</si>
  <si>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</si>
  <si>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</si>
  <si>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</si>
  <si>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</si>
  <si>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</si>
  <si>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</si>
  <si>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</si>
  <si>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</si>
  <si>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</si>
  <si>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</si>
  <si>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</si>
  <si>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</si>
  <si>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</si>
  <si>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</si>
  <si>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</si>
  <si>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</si>
  <si>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</si>
  <si>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</si>
  <si>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</si>
  <si>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</si>
  <si>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</si>
  <si>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</si>
  <si>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</si>
  <si>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</si>
  <si>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</si>
  <si>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</si>
  <si>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</si>
  <si>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</si>
  <si>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</si>
  <si>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</si>
  <si>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</si>
  <si>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</si>
  <si>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</si>
  <si>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</si>
  <si>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</si>
  <si>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</si>
  <si>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</si>
  <si>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</si>
  <si>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</si>
  <si>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</si>
  <si>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</si>
  <si>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</si>
  <si>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</si>
  <si>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</si>
  <si>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</si>
  <si>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</si>
  <si>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</si>
  <si>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</si>
  <si>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</si>
  <si>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</si>
  <si>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</si>
  <si>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</si>
  <si>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</si>
  <si>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</si>
  <si>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</si>
  <si>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</si>
  <si>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</si>
  <si>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</si>
  <si>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</si>
  <si>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</si>
  <si>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</si>
  <si>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</si>
  <si>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</si>
  <si>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</si>
  <si>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</si>
  <si>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</si>
  <si>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</si>
  <si>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</si>
  <si>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</si>
  <si>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</si>
  <si>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</si>
  <si>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</si>
  <si>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</si>
  <si>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</si>
  <si>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</si>
  <si>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</si>
  <si>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</si>
  <si>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</si>
  <si>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</si>
  <si>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</si>
  <si>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</si>
  <si>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</si>
  <si>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</si>
  <si>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</si>
  <si>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</si>
  <si>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</si>
  <si>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</si>
  <si>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</si>
  <si>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</si>
  <si>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</si>
  <si>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</si>
  <si>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</si>
  <si>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</si>
  <si>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</si>
  <si>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</si>
  <si>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</si>
  <si>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</si>
  <si>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</si>
  <si>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</si>
  <si>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</si>
  <si>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</si>
  <si>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</si>
  <si>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</si>
  <si>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</si>
  <si>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</si>
  <si>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</si>
  <si>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</si>
  <si>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</si>
  <si>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</si>
  <si>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</si>
  <si>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</si>
  <si>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</si>
  <si>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</si>
  <si>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</si>
  <si>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</si>
  <si>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</si>
  <si>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</si>
  <si>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</si>
  <si>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</si>
  <si>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</si>
  <si>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</si>
  <si>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</si>
  <si>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</si>
  <si>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</si>
  <si>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</si>
  <si>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</si>
  <si>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</si>
  <si>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</si>
  <si>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</si>
  <si>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</si>
  <si>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</si>
  <si>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</si>
  <si>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</si>
  <si>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</si>
  <si>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</si>
  <si>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</si>
  <si>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</si>
  <si>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</si>
  <si>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</si>
  <si>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</si>
  <si>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</si>
  <si>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</si>
  <si>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</si>
  <si>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</si>
  <si>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</si>
  <si>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</si>
  <si>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</si>
  <si>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</si>
  <si>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</si>
  <si>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</si>
  <si>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</si>
  <si>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</si>
  <si>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</si>
  <si>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</si>
  <si>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</si>
  <si>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</si>
  <si>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</si>
  <si>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</si>
  <si>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</si>
  <si>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</si>
  <si>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</si>
  <si>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</si>
  <si>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</si>
  <si>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</si>
  <si>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</si>
  <si>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</si>
  <si>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</si>
  <si>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</si>
  <si>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</si>
  <si>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</si>
  <si>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</si>
  <si>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</si>
  <si>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</si>
  <si>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</si>
  <si>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</si>
  <si>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</si>
  <si>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</si>
  <si>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</si>
  <si>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</si>
  <si>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</si>
  <si>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</si>
  <si>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</si>
  <si>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</si>
  <si>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</si>
  <si>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</si>
  <si>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</si>
  <si>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</si>
  <si>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</si>
  <si>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</si>
  <si>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</si>
  <si>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</si>
  <si>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</si>
  <si>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</si>
  <si>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</si>
  <si>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</si>
  <si>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</si>
  <si>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</si>
  <si>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</si>
  <si>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</si>
  <si>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</si>
  <si>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</si>
  <si>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</si>
  <si>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</si>
  <si>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</si>
  <si>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</si>
  <si>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</si>
  <si>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</si>
  <si>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</si>
  <si>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</si>
  <si>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</si>
  <si>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</si>
  <si>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</si>
  <si>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</si>
  <si>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</si>
  <si>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</si>
  <si>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</si>
  <si>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</si>
  <si>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</si>
  <si>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</si>
  <si>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</si>
  <si>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</si>
  <si>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</si>
  <si>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</si>
  <si>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</si>
  <si>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</si>
  <si>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</si>
  <si>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</si>
  <si>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</si>
  <si>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</si>
  <si>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</si>
  <si>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</si>
  <si>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</si>
  <si>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</si>
  <si>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</si>
  <si>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</si>
  <si>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</si>
  <si>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</si>
  <si>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</si>
  <si>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</si>
  <si>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</si>
  <si>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</si>
  <si>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</si>
  <si>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</si>
  <si>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</si>
  <si>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</si>
  <si>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</si>
  <si>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</si>
  <si>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</si>
  <si>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</si>
  <si>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</si>
  <si>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</si>
  <si>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</si>
  <si>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</si>
  <si>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</si>
  <si>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</si>
  <si>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</si>
  <si>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</si>
  <si>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</si>
  <si>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</si>
  <si>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</si>
  <si>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</si>
  <si>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</si>
  <si>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</si>
  <si>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</si>
  <si>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</si>
  <si>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</si>
  <si>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</si>
  <si>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</si>
  <si>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</si>
  <si>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</si>
  <si>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</si>
  <si>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</si>
  <si>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</si>
  <si>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</si>
  <si>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</si>
  <si>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</si>
  <si>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</si>
  <si>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</si>
  <si>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</si>
  <si>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</si>
  <si>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</si>
  <si>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</si>
  <si>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</si>
  <si>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</si>
  <si>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</si>
  <si>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</si>
  <si>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</si>
  <si>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</si>
  <si>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</si>
  <si>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</si>
  <si>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</si>
  <si>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</si>
  <si>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</si>
  <si>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</si>
  <si>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</si>
  <si>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</si>
  <si>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</si>
  <si>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</si>
  <si>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</si>
  <si>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</si>
  <si>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</si>
  <si>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</si>
  <si>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</si>
  <si>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</si>
  <si>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</si>
  <si>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</si>
  <si>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</si>
  <si>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</si>
  <si>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</si>
  <si>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</si>
  <si>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</si>
  <si>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</si>
  <si>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</si>
  <si>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</si>
  <si>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</si>
  <si>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</si>
  <si>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</si>
  <si>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</si>
  <si>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</si>
  <si>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</si>
  <si>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</si>
  <si>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</si>
  <si>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</si>
  <si>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</si>
  <si>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</si>
  <si>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</si>
  <si>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</si>
  <si>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</si>
  <si>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</si>
  <si>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</si>
  <si>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</si>
  <si>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</si>
  <si>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</si>
  <si>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</si>
  <si>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</si>
  <si>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</si>
  <si>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</si>
  <si>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</si>
  <si>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</si>
  <si>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</si>
  <si>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</si>
  <si>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</si>
  <si>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</si>
  <si>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</si>
  <si>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</si>
  <si>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</si>
  <si>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</si>
  <si>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</si>
  <si>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</si>
  <si>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</si>
  <si>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</si>
  <si>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</si>
  <si>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</si>
  <si>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</si>
  <si>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</si>
  <si>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</si>
  <si>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</si>
  <si>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</si>
  <si>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</si>
  <si>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</si>
  <si>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</si>
  <si>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</si>
  <si>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</si>
  <si>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</si>
  <si>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</si>
  <si>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</si>
  <si>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</si>
  <si>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</si>
  <si>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</si>
  <si>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</si>
  <si>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</si>
  <si>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</si>
  <si>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</si>
  <si>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</si>
  <si>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</si>
  <si>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</si>
  <si>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</si>
  <si>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</si>
  <si>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</si>
  <si>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</si>
  <si>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</si>
  <si>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</si>
  <si>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</si>
  <si>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</si>
  <si>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</si>
  <si>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</si>
  <si>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</si>
  <si>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</si>
  <si>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</si>
  <si>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</si>
  <si>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</si>
  <si>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</si>
  <si>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</si>
  <si>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</si>
  <si>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</si>
  <si>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</si>
  <si>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</si>
  <si>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</si>
  <si>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</si>
  <si>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</si>
  <si>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</si>
  <si>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</si>
  <si>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</si>
  <si>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</si>
  <si>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</si>
  <si>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</si>
  <si>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</si>
  <si>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</si>
  <si>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</si>
  <si>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</si>
  <si>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</si>
  <si>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</si>
  <si>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</si>
  <si>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</si>
  <si>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</si>
  <si>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</si>
  <si>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</si>
  <si>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</si>
  <si>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</si>
  <si>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</si>
  <si>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</si>
  <si>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</si>
  <si>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</si>
  <si>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</si>
  <si>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</si>
  <si>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</si>
  <si>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</si>
  <si>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</si>
  <si>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</si>
  <si>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</si>
  <si>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</si>
  <si>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</si>
  <si>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</si>
  <si>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</si>
  <si>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</si>
  <si>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</si>
  <si>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</si>
  <si>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</si>
  <si>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</si>
  <si>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</si>
  <si>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</si>
  <si>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</si>
  <si>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</si>
  <si>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</si>
  <si>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</si>
  <si>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</si>
  <si>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</si>
  <si>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</si>
  <si>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</si>
  <si>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</si>
  <si>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</si>
  <si>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</si>
  <si>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</si>
  <si>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</si>
  <si>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</si>
  <si>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</si>
  <si>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</si>
  <si>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</si>
  <si>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</si>
  <si>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</si>
  <si>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</si>
  <si>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</si>
  <si>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</si>
  <si>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</si>
  <si>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</si>
  <si>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</si>
  <si>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</si>
  <si>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</si>
  <si>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</si>
  <si>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</si>
  <si>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</si>
  <si>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</si>
  <si>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</si>
  <si>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</si>
  <si>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</si>
  <si>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</si>
  <si>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</si>
  <si>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</si>
  <si>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</si>
  <si>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</si>
  <si>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</si>
  <si>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</si>
  <si>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</si>
  <si>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</si>
  <si>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</si>
  <si>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</si>
  <si>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</si>
  <si>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</si>
  <si>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</si>
  <si>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</si>
  <si>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</si>
  <si>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</si>
  <si>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</si>
  <si>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</si>
  <si>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</si>
  <si>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</si>
  <si>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</si>
  <si>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</si>
  <si>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</si>
  <si>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</si>
  <si>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</si>
  <si>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</si>
  <si>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</si>
  <si>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</si>
  <si>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</si>
  <si>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</si>
  <si>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</si>
  <si>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</si>
  <si>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</si>
  <si>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</si>
  <si>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</si>
  <si>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</si>
  <si>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</si>
  <si>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</si>
  <si>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</si>
  <si>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</si>
  <si>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</si>
  <si>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</si>
  <si>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</si>
  <si>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</si>
  <si>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</si>
  <si>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</si>
  <si>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</si>
  <si>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</si>
  <si>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</si>
  <si>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</si>
  <si>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</si>
  <si>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</si>
  <si>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</si>
  <si>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</si>
  <si>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</si>
  <si>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</si>
  <si>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</si>
  <si>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</si>
  <si>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</si>
  <si>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</si>
  <si>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</si>
  <si>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</si>
  <si>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</si>
  <si>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</si>
  <si>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</si>
  <si>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</si>
  <si>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</si>
  <si>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</si>
  <si>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</si>
  <si>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</si>
  <si>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</si>
  <si>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</si>
  <si>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</si>
  <si>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</si>
  <si>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</si>
  <si>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</si>
  <si>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</si>
  <si>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</si>
  <si>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</si>
  <si>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</si>
  <si>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</si>
  <si>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</si>
  <si>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</si>
  <si>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</si>
  <si>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</si>
  <si>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</si>
  <si>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</si>
  <si>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</si>
  <si>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</si>
  <si>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</si>
  <si>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</si>
  <si>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</si>
  <si>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</si>
  <si>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</si>
  <si>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</si>
  <si>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</si>
  <si>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</si>
  <si>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</si>
  <si>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</si>
  <si>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</si>
  <si>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</si>
  <si>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</si>
  <si>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</si>
  <si>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</si>
  <si>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</si>
  <si>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</si>
  <si>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</si>
  <si>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</si>
  <si>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</si>
  <si>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</si>
  <si>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</si>
  <si>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</si>
  <si>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</si>
  <si>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</si>
  <si>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</si>
  <si>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</si>
  <si>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</si>
  <si>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</si>
  <si>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</si>
  <si>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</si>
  <si>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</si>
  <si>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</si>
  <si>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</si>
  <si>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</si>
  <si>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</si>
  <si>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</si>
  <si>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</si>
  <si>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</si>
  <si>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</si>
  <si>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</si>
  <si>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</si>
  <si>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</si>
  <si>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</si>
  <si>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</si>
  <si>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</si>
  <si>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</si>
  <si>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</si>
  <si>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</si>
  <si>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</si>
  <si>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</si>
  <si>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</si>
  <si>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</si>
  <si>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</si>
  <si>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</si>
  <si>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</si>
  <si>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</si>
  <si>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</si>
  <si>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</si>
  <si>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</si>
  <si>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</si>
  <si>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</si>
  <si>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</si>
  <si>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</si>
  <si>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</si>
  <si>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</si>
  <si>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</si>
  <si>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</si>
  <si>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</si>
  <si>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</si>
  <si>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</si>
  <si>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</si>
  <si>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</si>
  <si>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</si>
  <si>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</si>
  <si>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</si>
  <si>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</si>
  <si>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</si>
  <si>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</si>
  <si>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</si>
  <si>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</si>
  <si>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</si>
  <si>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</si>
  <si>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</si>
  <si>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</si>
  <si>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</si>
  <si>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</si>
  <si>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</si>
  <si>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</si>
  <si>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</si>
  <si>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</si>
  <si>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</si>
  <si>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</si>
  <si>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</si>
  <si>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</si>
  <si>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</si>
  <si>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</si>
  <si>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</si>
  <si>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</si>
  <si>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</si>
  <si>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</si>
  <si>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</si>
  <si>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</si>
  <si>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</si>
  <si>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</si>
  <si>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</si>
  <si>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</si>
  <si>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</si>
  <si>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</si>
  <si>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</si>
  <si>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</si>
  <si>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</si>
  <si>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</si>
  <si>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</si>
  <si>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</si>
  <si>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</si>
  <si>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</si>
  <si>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</si>
  <si>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</si>
  <si>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</si>
  <si>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</si>
  <si>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</si>
  <si>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</si>
  <si>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</si>
  <si>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</si>
  <si>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</si>
  <si>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</si>
  <si>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</si>
  <si>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</si>
  <si>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</si>
  <si>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</si>
  <si>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</si>
  <si>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</si>
  <si>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</si>
  <si>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</si>
  <si>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</si>
  <si>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</si>
  <si>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</si>
  <si>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</si>
  <si>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</si>
  <si>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</si>
  <si>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</si>
  <si>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</si>
  <si>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</si>
  <si>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</si>
  <si>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</si>
  <si>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</si>
  <si>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</si>
  <si>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</si>
  <si>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</si>
  <si>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</si>
  <si>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</si>
  <si>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</si>
  <si>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</si>
  <si>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</si>
  <si>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</si>
  <si>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</si>
  <si>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</si>
  <si>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</si>
  <si>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</si>
  <si>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</si>
  <si>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</si>
  <si>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</si>
  <si>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</si>
  <si>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</si>
  <si>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</si>
  <si>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</si>
  <si>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</si>
  <si>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</si>
  <si>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</si>
  <si>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</si>
  <si>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</si>
  <si>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</si>
  <si>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</si>
  <si>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</si>
  <si>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</si>
  <si>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</si>
  <si>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</si>
  <si>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</si>
  <si>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</si>
  <si>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</si>
  <si>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</si>
  <si>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</si>
  <si>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</si>
  <si>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</si>
  <si>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</si>
  <si>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</si>
  <si>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</si>
  <si>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</si>
  <si>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</si>
  <si>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</si>
  <si>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</si>
  <si>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</si>
  <si>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</si>
  <si>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</si>
  <si>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</si>
  <si>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</si>
  <si>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</si>
  <si>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</si>
  <si>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</si>
  <si>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</si>
  <si>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</si>
  <si>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</si>
  <si>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</si>
  <si>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</si>
  <si>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</si>
  <si>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</si>
  <si>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</si>
  <si>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</si>
  <si>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</si>
  <si>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</si>
  <si>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</si>
  <si>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</si>
  <si>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</si>
  <si>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</si>
  <si>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</si>
  <si>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</si>
  <si>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</si>
  <si>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</si>
  <si>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</si>
  <si>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</si>
  <si>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</si>
  <si>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</si>
  <si>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</si>
  <si>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</si>
  <si>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</si>
  <si>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</si>
  <si>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</si>
  <si>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</si>
  <si>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</si>
  <si>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</si>
  <si>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</si>
  <si>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</si>
  <si>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</si>
  <si>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</si>
  <si>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</si>
  <si>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</si>
  <si>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</si>
  <si>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</si>
  <si>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</si>
  <si>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</si>
  <si>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</si>
  <si>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</si>
  <si>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</si>
  <si>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</si>
  <si>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</si>
  <si>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</si>
  <si>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</si>
  <si>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</si>
  <si>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</si>
  <si>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</si>
  <si>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</si>
  <si>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</si>
  <si>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</si>
  <si>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</si>
  <si>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</si>
  <si>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</si>
  <si>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</si>
  <si>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</si>
  <si>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</si>
  <si>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</si>
  <si>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</si>
  <si>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</si>
  <si>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</si>
  <si>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</si>
  <si>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</si>
  <si>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</si>
  <si>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</si>
  <si>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</si>
  <si>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</si>
  <si>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</si>
  <si>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</si>
  <si>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</si>
  <si>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</si>
  <si>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</si>
  <si>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</si>
  <si>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</si>
  <si>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</si>
  <si>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</si>
  <si>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</si>
  <si>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</si>
  <si>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</si>
  <si>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</si>
  <si>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</si>
  <si>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</si>
  <si>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</si>
  <si>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</si>
  <si>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</si>
  <si>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</si>
  <si>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</si>
  <si>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</si>
  <si>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</si>
  <si>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</si>
  <si>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</si>
  <si>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</si>
  <si>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</si>
  <si>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</si>
  <si>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</si>
  <si>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</si>
  <si>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</si>
  <si>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</si>
  <si>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</si>
  <si>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</si>
  <si>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</si>
  <si>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</si>
  <si>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</si>
  <si>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</si>
  <si>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</si>
  <si>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</si>
  <si>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</si>
  <si>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</si>
  <si>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</si>
  <si>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</si>
  <si>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</si>
  <si>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</si>
  <si>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</si>
  <si>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</si>
  <si>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</si>
  <si>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</si>
  <si>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</si>
  <si>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</si>
  <si>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</si>
  <si>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</si>
  <si>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</si>
  <si>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</si>
  <si>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</si>
  <si>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</si>
  <si>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</si>
  <si>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</si>
  <si>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</si>
  <si>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</si>
  <si>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</si>
  <si>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</si>
  <si>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</si>
  <si>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</si>
  <si>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</si>
  <si>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</si>
  <si>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</si>
  <si>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</si>
  <si>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</si>
  <si>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</si>
  <si>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</si>
  <si>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</si>
  <si>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</si>
  <si>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</si>
  <si>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</si>
  <si>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</si>
  <si>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</si>
  <si>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</si>
  <si>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</si>
  <si>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</si>
  <si>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</si>
  <si>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</si>
  <si>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</si>
  <si>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</si>
  <si>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</si>
  <si>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</si>
  <si>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</si>
  <si>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</si>
  <si>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</si>
  <si>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</si>
  <si>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</si>
  <si>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</si>
  <si>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</si>
  <si>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</si>
  <si>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</si>
  <si>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</si>
  <si>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</si>
  <si>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</si>
  <si>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</si>
  <si>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</si>
  <si>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</si>
  <si>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</si>
  <si>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</si>
  <si>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</si>
  <si>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</si>
  <si>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</si>
  <si>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</si>
  <si>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</si>
  <si>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</si>
  <si>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</si>
  <si>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</si>
  <si>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</si>
  <si>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</si>
  <si>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</si>
  <si>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</si>
  <si>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</si>
  <si>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</si>
  <si>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</si>
  <si>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</si>
  <si>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</si>
  <si>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</si>
  <si>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</si>
  <si>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</si>
  <si>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</si>
  <si>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</si>
  <si>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</si>
  <si>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</si>
  <si>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</si>
  <si>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</si>
  <si>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</si>
  <si>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</si>
  <si>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</si>
  <si>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</si>
  <si>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</si>
  <si>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</si>
  <si>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</si>
  <si>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</si>
  <si>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</si>
  <si>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</si>
  <si>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</si>
  <si>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</si>
  <si>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</si>
  <si>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</si>
  <si>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</si>
  <si>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</si>
  <si>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</si>
  <si>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</si>
  <si>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</si>
  <si>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</si>
  <si>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</si>
  <si>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</si>
  <si>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</si>
  <si>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</si>
  <si>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</si>
  <si>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</si>
  <si>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</si>
  <si>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</si>
  <si>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</si>
  <si>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</si>
  <si>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</si>
  <si>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</si>
  <si>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</si>
  <si>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</si>
  <si>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</si>
  <si>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</si>
  <si>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</si>
  <si>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</si>
  <si>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</si>
  <si>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</si>
  <si>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</si>
  <si>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</si>
  <si>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</si>
  <si>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</si>
  <si>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</si>
  <si>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</si>
  <si>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</si>
  <si>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</si>
  <si>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</si>
  <si>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</si>
  <si>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</si>
  <si>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</si>
  <si>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</si>
  <si>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</si>
  <si>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</si>
  <si>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</si>
  <si>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</si>
  <si>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</si>
  <si>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</si>
  <si>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</si>
  <si>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</si>
  <si>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</si>
  <si>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</si>
  <si>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</si>
  <si>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</si>
  <si>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</si>
  <si>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</si>
  <si>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</si>
  <si>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</si>
  <si>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</si>
  <si>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</si>
  <si>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</si>
  <si>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</si>
  <si>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</si>
  <si>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</si>
  <si>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</si>
  <si>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</si>
  <si>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</si>
  <si>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</si>
  <si>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</si>
  <si>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</si>
  <si>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</si>
  <si>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</si>
  <si>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</si>
  <si>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</si>
  <si>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</si>
  <si>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</si>
  <si>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</si>
  <si>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</si>
  <si>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</si>
  <si>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</si>
  <si>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</si>
  <si>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</si>
  <si>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</si>
  <si>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</si>
  <si>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</si>
  <si>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</si>
  <si>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</si>
  <si>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</si>
  <si>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</si>
  <si>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</si>
  <si>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</si>
  <si>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</si>
  <si>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</si>
  <si>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</si>
  <si>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</si>
  <si>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</si>
  <si>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</si>
  <si>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</si>
  <si>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</si>
  <si>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</si>
  <si>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</si>
  <si>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</si>
  <si>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</si>
  <si>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</si>
  <si>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</si>
  <si>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</si>
  <si>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</si>
  <si>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</si>
  <si>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</si>
  <si>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</si>
  <si>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</si>
  <si>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</si>
  <si>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</si>
  <si>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</si>
  <si>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</si>
  <si>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</si>
  <si>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</si>
  <si>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</si>
  <si>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</si>
  <si>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</si>
  <si>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</si>
  <si>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</si>
  <si>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</si>
  <si>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</si>
  <si>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</si>
  <si>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</si>
  <si>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</si>
  <si>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</si>
  <si>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</si>
  <si>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</si>
  <si>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</si>
  <si>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</si>
  <si>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</si>
  <si>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</si>
  <si>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</si>
  <si>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</si>
  <si>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</si>
  <si>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</si>
  <si>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</si>
  <si>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</si>
  <si>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</si>
  <si>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</si>
  <si>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</si>
  <si>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</si>
  <si>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</si>
  <si>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</si>
  <si>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</si>
  <si>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</si>
  <si>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</si>
  <si>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</si>
  <si>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</si>
  <si>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</si>
  <si>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</si>
  <si>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</si>
  <si>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</si>
  <si>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</si>
  <si>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</si>
  <si>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</si>
  <si>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</si>
  <si>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</si>
  <si>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</si>
  <si>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</si>
  <si>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</si>
  <si>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</si>
  <si>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</si>
  <si>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</si>
  <si>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</si>
  <si>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</si>
  <si>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</si>
  <si>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</si>
  <si>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</si>
  <si>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</si>
  <si>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</si>
  <si>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</si>
  <si>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</si>
  <si>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</si>
  <si>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</si>
  <si>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</si>
  <si>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</si>
  <si>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</si>
  <si>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</si>
  <si>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</si>
  <si>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</si>
  <si>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</si>
  <si>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</si>
  <si>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</si>
  <si>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</si>
  <si>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</si>
  <si>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</si>
  <si>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</si>
  <si>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</si>
  <si>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</si>
  <si>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</si>
  <si>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</si>
  <si>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</si>
  <si>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</si>
  <si>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</si>
  <si>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</si>
  <si>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</si>
  <si>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</si>
  <si>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</si>
  <si>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</si>
  <si>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</si>
  <si>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</si>
  <si>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</si>
  <si>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</si>
  <si>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</si>
  <si>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</si>
  <si>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</si>
  <si>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</si>
  <si>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</si>
  <si>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</si>
  <si>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</si>
  <si>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</si>
  <si>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</si>
  <si>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</si>
  <si>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</si>
  <si>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</si>
  <si>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</si>
  <si>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</si>
  <si>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</si>
  <si>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</si>
  <si>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</si>
  <si>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</si>
  <si>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</si>
  <si>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</si>
  <si>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</si>
  <si>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</si>
  <si>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</si>
  <si>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</si>
  <si>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</si>
  <si>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</si>
  <si>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</si>
  <si>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</si>
  <si>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</si>
  <si>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</si>
  <si>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</si>
  <si>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</si>
  <si>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</si>
  <si>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</si>
  <si>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</si>
  <si>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</si>
  <si>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</si>
  <si>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</si>
  <si>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</si>
  <si>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</si>
  <si>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</si>
  <si>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</si>
  <si>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</si>
  <si>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</si>
  <si>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</si>
  <si>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</si>
  <si>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</si>
  <si>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</si>
  <si>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</si>
  <si>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</si>
  <si>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</si>
  <si>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</si>
  <si>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</si>
  <si>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</si>
  <si>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</si>
  <si>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</si>
  <si>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</si>
  <si>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</si>
  <si>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</si>
  <si>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</si>
  <si>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</si>
  <si>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</si>
  <si>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</si>
  <si>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</si>
  <si>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</si>
  <si>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</si>
  <si>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</si>
  <si>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</si>
  <si>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</si>
  <si>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</si>
  <si>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</si>
  <si>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</si>
  <si>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</si>
  <si>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</si>
  <si>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</si>
  <si>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</si>
  <si>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</si>
  <si>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</si>
  <si>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</si>
  <si>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</si>
  <si>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</si>
  <si>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</si>
  <si>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</si>
  <si>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</si>
  <si>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</si>
  <si>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</si>
  <si>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</si>
  <si>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</si>
  <si>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</si>
  <si>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</si>
  <si>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</si>
  <si>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</si>
  <si>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</si>
  <si>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</si>
  <si>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</si>
  <si>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</si>
  <si>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</si>
  <si>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</si>
  <si>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</si>
  <si>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</si>
  <si>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</si>
  <si>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</si>
  <si>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</si>
  <si>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</si>
  <si>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</si>
  <si>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</si>
  <si>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</si>
  <si>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</si>
  <si>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</si>
  <si>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</si>
  <si>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</si>
  <si>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</si>
  <si>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</si>
  <si>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</si>
  <si>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</si>
  <si>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</si>
  <si>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</si>
  <si>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</si>
  <si>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</si>
  <si>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</si>
  <si>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</si>
  <si>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</si>
  <si>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</si>
  <si>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</si>
  <si>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</si>
  <si>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</si>
  <si>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</si>
  <si>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</si>
  <si>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</si>
  <si>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</si>
  <si>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</si>
  <si>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</si>
  <si>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</si>
  <si>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</si>
  <si>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</si>
  <si>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</si>
  <si>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</si>
  <si>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</si>
  <si>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</si>
  <si>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</si>
  <si>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</si>
  <si>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</si>
  <si>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</si>
  <si>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</si>
  <si>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</si>
  <si>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</si>
  <si>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</si>
  <si>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</si>
  <si>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</si>
  <si>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</si>
  <si>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</si>
  <si>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</si>
  <si>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</si>
  <si>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</si>
  <si>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</si>
  <si>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</si>
  <si>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</si>
  <si>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</si>
  <si>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</si>
  <si>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</si>
  <si>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</si>
  <si>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</si>
  <si>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</si>
  <si>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</si>
  <si>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</si>
  <si>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</si>
  <si>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</si>
  <si>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</si>
  <si>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</si>
  <si>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</si>
  <si>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</si>
  <si>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</si>
  <si>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</si>
  <si>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</si>
  <si>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</si>
  <si>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</si>
  <si>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</si>
  <si>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</si>
  <si>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</si>
  <si>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</si>
  <si>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</si>
  <si>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</si>
  <si>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</si>
  <si>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</si>
  <si>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</si>
  <si>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</si>
  <si>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</si>
  <si>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</si>
  <si>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</si>
  <si>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</si>
  <si>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</si>
  <si>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</si>
  <si>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</si>
  <si>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</si>
  <si>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</si>
  <si>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</si>
  <si>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</si>
  <si>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</si>
  <si>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</si>
  <si>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</si>
  <si>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</si>
  <si>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</si>
  <si>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</si>
  <si>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</si>
  <si>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</si>
  <si>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</si>
  <si>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</si>
  <si>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</si>
  <si>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</si>
  <si>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</si>
  <si>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</si>
  <si>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</si>
  <si>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</si>
  <si>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</si>
  <si>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</si>
  <si>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</si>
  <si>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</si>
  <si>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</si>
  <si>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</si>
  <si>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</si>
  <si>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</si>
  <si>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</si>
  <si>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</si>
  <si>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</si>
  <si>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</si>
  <si>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</si>
  <si>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</si>
  <si>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</si>
  <si>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</si>
  <si>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</si>
  <si>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</si>
  <si>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</si>
  <si>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</si>
  <si>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</si>
  <si>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</si>
  <si>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</si>
  <si>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</si>
  <si>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</si>
  <si>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</si>
  <si>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</si>
  <si>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</si>
  <si>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</si>
  <si>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</si>
  <si>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</si>
  <si>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</si>
  <si>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</si>
  <si>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</si>
  <si>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</si>
  <si>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</si>
  <si>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</si>
  <si>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</si>
  <si>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</si>
  <si>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</si>
  <si>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</si>
  <si>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</si>
  <si>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</si>
  <si>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</si>
  <si>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</si>
  <si>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</si>
  <si>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</si>
  <si>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</si>
  <si>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</si>
  <si>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</si>
  <si>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</si>
  <si>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</si>
  <si>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</si>
  <si>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</si>
  <si>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</si>
  <si>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</si>
  <si>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</si>
  <si>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</si>
  <si>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</si>
  <si>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</si>
  <si>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</si>
  <si>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</si>
  <si>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</si>
  <si>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</si>
  <si>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</si>
  <si>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</si>
  <si>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</si>
  <si>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</si>
  <si>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</si>
  <si>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</si>
  <si>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</si>
  <si>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</si>
  <si>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</si>
  <si>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</si>
  <si>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</si>
  <si>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</si>
  <si>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</si>
  <si>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</si>
  <si>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</si>
  <si>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</si>
  <si>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</si>
  <si>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</si>
  <si>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</si>
  <si>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</si>
  <si>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</si>
  <si>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</si>
  <si>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</si>
  <si>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</si>
  <si>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</si>
  <si>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</si>
  <si>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</si>
  <si>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</si>
  <si>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</si>
  <si>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</si>
  <si>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</si>
  <si>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</si>
  <si>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</si>
  <si>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</si>
  <si>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</si>
  <si>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</si>
  <si>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</si>
  <si>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</si>
  <si>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</si>
  <si>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</si>
  <si>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</si>
  <si>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</si>
  <si>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</si>
  <si>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</si>
  <si>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</si>
  <si>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</si>
  <si>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</si>
  <si>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</si>
  <si>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</si>
  <si>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</si>
  <si>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</si>
  <si>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</si>
  <si>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</si>
  <si>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</si>
  <si>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</si>
  <si>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</si>
  <si>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</si>
  <si>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</si>
  <si>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</si>
  <si>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</si>
  <si>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</si>
  <si>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</si>
  <si>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</si>
  <si>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</si>
  <si>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</si>
  <si>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</si>
  <si>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</si>
  <si>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</si>
  <si>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</si>
  <si>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</si>
  <si>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</si>
  <si>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</si>
  <si>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</si>
  <si>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</si>
  <si>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</si>
  <si>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</si>
  <si>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</si>
  <si>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</si>
  <si>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</si>
  <si>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</si>
  <si>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</si>
  <si>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</si>
  <si>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</si>
  <si>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</si>
  <si>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</si>
  <si>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</si>
  <si>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</si>
  <si>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</si>
  <si>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</si>
  <si>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</si>
  <si>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</si>
  <si>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</si>
  <si>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</si>
  <si>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</si>
  <si>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</si>
  <si>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</si>
  <si>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</si>
  <si>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</si>
  <si>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</si>
  <si>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</si>
  <si>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</si>
  <si>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</si>
  <si>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</si>
  <si>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</si>
  <si>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</si>
  <si>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</si>
  <si>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</si>
  <si>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</si>
  <si>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</si>
  <si>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</si>
  <si>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</si>
  <si>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</si>
  <si>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</si>
  <si>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</si>
  <si>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</si>
  <si>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</si>
  <si>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</si>
  <si>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</si>
  <si>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</si>
  <si>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</si>
  <si>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</si>
  <si>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</si>
  <si>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</si>
  <si>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</si>
  <si>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</si>
  <si>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</si>
  <si>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</si>
  <si>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</si>
  <si>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</si>
  <si>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</si>
  <si>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</si>
  <si>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</si>
  <si>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</si>
  <si>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</si>
  <si>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</si>
  <si>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</si>
  <si>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</si>
  <si>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</si>
  <si>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</si>
  <si>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</si>
  <si>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</si>
  <si>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</si>
  <si>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</si>
  <si>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</si>
  <si>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</si>
  <si>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</si>
  <si>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</si>
  <si>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</si>
  <si>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</si>
  <si>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</si>
  <si>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</si>
  <si>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</si>
  <si>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</si>
  <si>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</si>
  <si>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</si>
  <si>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</si>
  <si>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</si>
  <si>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</si>
  <si>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</si>
  <si>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</si>
  <si>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</si>
  <si>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</si>
  <si>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</si>
  <si>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</si>
  <si>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</si>
  <si>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</si>
  <si>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</si>
  <si>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</si>
  <si>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</si>
  <si>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</si>
  <si>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</si>
  <si>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</si>
  <si>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</si>
  <si>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</si>
  <si>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</si>
  <si>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</si>
  <si>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</si>
  <si>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</si>
  <si>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</si>
  <si>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</si>
  <si>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</si>
  <si>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</si>
  <si>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</si>
  <si>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</si>
  <si>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</si>
  <si>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</si>
  <si>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</si>
  <si>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</si>
  <si>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</si>
  <si>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</si>
  <si>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</si>
  <si>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</si>
  <si>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</si>
  <si>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</si>
  <si>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</si>
  <si>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</si>
  <si>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</si>
  <si>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</si>
  <si>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</si>
  <si>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</si>
  <si>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</si>
  <si>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</si>
  <si>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</si>
  <si>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</si>
  <si>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</si>
  <si>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</si>
  <si>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</si>
  <si>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</si>
  <si>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</si>
  <si>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</si>
  <si>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</si>
  <si>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</si>
  <si>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</si>
  <si>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</si>
  <si>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</si>
  <si>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</si>
  <si>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</si>
  <si>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</si>
  <si>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</si>
  <si>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</si>
  <si>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</si>
  <si>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</si>
  <si>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</si>
  <si>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</si>
  <si>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</si>
  <si>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</si>
  <si>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</si>
  <si>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</si>
  <si>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</si>
  <si>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</si>
  <si>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</si>
  <si>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</si>
  <si>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</si>
  <si>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</si>
  <si>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</si>
  <si>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</si>
  <si>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</si>
  <si>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</si>
  <si>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</si>
  <si>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</si>
  <si>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</si>
  <si>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</si>
  <si>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</si>
  <si>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</si>
  <si>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</si>
  <si>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</si>
  <si>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</si>
  <si>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</si>
  <si>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</si>
  <si>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</si>
  <si>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</si>
  <si>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</si>
  <si>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</si>
  <si>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</si>
  <si>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</si>
  <si>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</si>
  <si>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</si>
  <si>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</si>
  <si>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</si>
  <si>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</si>
  <si>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</si>
  <si>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</si>
  <si>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</si>
  <si>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</si>
  <si>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</si>
  <si>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</si>
  <si>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</si>
  <si>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</si>
  <si>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</si>
  <si>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</si>
  <si>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</si>
  <si>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</si>
  <si>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</si>
  <si>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</si>
  <si>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</si>
  <si>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</si>
  <si>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</si>
  <si>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</si>
  <si>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</si>
  <si>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</si>
  <si>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</si>
  <si>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</si>
  <si>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</si>
  <si>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</si>
  <si>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</si>
  <si>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</si>
  <si>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</si>
  <si>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</si>
  <si>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</si>
  <si>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</si>
  <si>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</si>
  <si>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</si>
  <si>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</si>
  <si>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</si>
  <si>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</si>
  <si>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</si>
  <si>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</si>
  <si>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</si>
  <si>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</si>
  <si>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</si>
  <si>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</si>
  <si>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</si>
  <si>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</si>
  <si>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</si>
  <si>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</si>
  <si>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</si>
  <si>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</si>
  <si>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</si>
  <si>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</si>
  <si>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</si>
  <si>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</si>
  <si>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</si>
  <si>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</si>
  <si>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</si>
  <si>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</si>
  <si>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</si>
  <si>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</si>
  <si>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</si>
  <si>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</si>
  <si>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</si>
  <si>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</si>
  <si>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</si>
  <si>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</si>
  <si>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</si>
  <si>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</si>
  <si>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</si>
  <si>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</si>
  <si>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</si>
  <si>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</si>
  <si>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</si>
  <si>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</si>
  <si>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</si>
  <si>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</si>
  <si>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</si>
  <si>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</si>
  <si>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</si>
  <si>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</si>
  <si>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</si>
  <si>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</si>
  <si>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</si>
  <si>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</si>
  <si>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</si>
  <si>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</si>
  <si>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</si>
  <si>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</si>
  <si>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</si>
  <si>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</si>
  <si>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</si>
  <si>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</si>
  <si>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</si>
  <si>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</si>
  <si>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</si>
  <si>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</si>
  <si>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</si>
  <si>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</si>
  <si>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</si>
  <si>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</si>
  <si>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</si>
  <si>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</si>
  <si>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</si>
  <si>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</si>
  <si>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</si>
  <si>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</si>
  <si>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</si>
  <si>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</si>
  <si>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</si>
  <si>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</si>
  <si>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</si>
  <si>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</si>
  <si>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</si>
  <si>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</si>
  <si>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</si>
  <si>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</si>
  <si>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</si>
  <si>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</si>
  <si>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</si>
  <si>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</si>
  <si>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</si>
  <si>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</si>
  <si>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</si>
  <si>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</si>
  <si>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</si>
  <si>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</si>
  <si>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</si>
  <si>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</si>
  <si>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</si>
  <si>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</si>
  <si>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</si>
  <si>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</si>
  <si>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</si>
  <si>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</si>
  <si>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</si>
  <si>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</si>
  <si>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</si>
  <si>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</si>
  <si>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</si>
  <si>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</si>
  <si>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</si>
  <si>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</si>
  <si>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</si>
  <si>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</si>
  <si>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</si>
  <si>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</si>
  <si>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</si>
  <si>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</si>
  <si>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</si>
  <si>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</si>
  <si>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</si>
  <si>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</si>
  <si>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</si>
  <si>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</si>
  <si>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</si>
  <si>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</si>
  <si>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</si>
  <si>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</si>
  <si>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</si>
  <si>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</si>
  <si>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</si>
  <si>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</si>
  <si>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</si>
  <si>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</si>
  <si>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</si>
  <si>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</si>
  <si>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</si>
  <si>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</si>
  <si>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</si>
  <si>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</si>
  <si>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</si>
  <si>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</si>
  <si>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</si>
  <si>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</si>
  <si>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</si>
  <si>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</si>
  <si>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</si>
  <si>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</si>
  <si>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</si>
  <si>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</si>
  <si>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</si>
  <si>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</si>
  <si>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</si>
  <si>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</si>
  <si>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</si>
  <si>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</si>
  <si>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</si>
  <si>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</si>
  <si>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</si>
  <si>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</si>
  <si>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</si>
  <si>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</si>
  <si>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</si>
  <si>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</si>
  <si>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</si>
  <si>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</si>
  <si>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</si>
  <si>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</si>
  <si>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</si>
  <si>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</si>
  <si>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</si>
  <si>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</si>
  <si>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</si>
  <si>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</si>
  <si>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</si>
  <si>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</si>
  <si>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</si>
  <si>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</si>
  <si>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</si>
  <si>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</si>
  <si>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</si>
  <si>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</si>
  <si>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</si>
  <si>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</si>
  <si>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</si>
  <si>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</si>
  <si>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</si>
  <si>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</si>
  <si>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</si>
  <si>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</si>
  <si>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</si>
  <si>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</si>
  <si>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</si>
  <si>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</si>
  <si>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</si>
  <si>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</si>
  <si>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</si>
  <si>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</si>
  <si>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</si>
  <si>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</si>
  <si>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</si>
  <si>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</si>
  <si>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</si>
  <si>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</si>
  <si>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</si>
  <si>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</si>
  <si>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</si>
  <si>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</si>
  <si>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</si>
  <si>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</si>
  <si>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</si>
  <si>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</si>
  <si>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</si>
  <si>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</si>
  <si>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</si>
  <si>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</si>
  <si>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</si>
  <si>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</si>
  <si>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</si>
  <si>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</si>
  <si>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</si>
  <si>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</si>
  <si>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</si>
  <si>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</si>
  <si>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</si>
  <si>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</si>
  <si>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</si>
  <si>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</si>
  <si>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</si>
  <si>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</si>
  <si>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</si>
  <si>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</si>
  <si>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</si>
  <si>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</si>
  <si>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</si>
  <si>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</si>
  <si>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</si>
  <si>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</si>
  <si>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</si>
  <si>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</si>
  <si>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</si>
  <si>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</si>
  <si>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</si>
  <si>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</si>
  <si>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</si>
  <si>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</si>
  <si>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</si>
  <si>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</si>
  <si>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</si>
  <si>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</si>
  <si>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</si>
  <si>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</si>
  <si>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</si>
  <si>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</si>
  <si>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</si>
  <si>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</si>
  <si>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</si>
  <si>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</si>
  <si>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</si>
  <si>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</si>
  <si>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</si>
  <si>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</si>
  <si>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</si>
  <si>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</si>
  <si>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</si>
  <si>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</si>
  <si>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</si>
  <si>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</si>
  <si>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</si>
  <si>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</si>
  <si>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</si>
  <si>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</si>
  <si>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</si>
  <si>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</si>
  <si>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</si>
  <si>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</si>
  <si>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</si>
  <si>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</si>
  <si>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</si>
  <si>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</si>
  <si>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</si>
  <si>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</si>
  <si>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</si>
  <si>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</si>
  <si>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</si>
  <si>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</si>
  <si>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</si>
  <si>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</si>
  <si>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</si>
  <si>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</si>
  <si>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</si>
  <si>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</si>
  <si>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</si>
  <si>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</si>
  <si>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</si>
  <si>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</si>
  <si>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</si>
  <si>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</si>
  <si>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</si>
  <si>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</si>
  <si>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</si>
  <si>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</si>
  <si>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</si>
  <si>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</si>
  <si>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</si>
  <si>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</si>
  <si>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</si>
  <si>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</si>
  <si>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</si>
  <si>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</si>
  <si>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</si>
  <si>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</si>
  <si>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</si>
  <si>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</si>
  <si>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</si>
  <si>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</si>
  <si>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</si>
  <si>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</si>
  <si>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</si>
  <si>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</si>
  <si>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</si>
  <si>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</si>
  <si>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</si>
  <si>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</si>
  <si>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</si>
  <si>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</si>
  <si>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</si>
  <si>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</si>
  <si>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</si>
  <si>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</si>
  <si>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</si>
  <si>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</si>
  <si>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</si>
  <si>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</si>
  <si>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</si>
  <si>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</si>
  <si>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</si>
  <si>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</si>
  <si>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</si>
  <si>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</si>
  <si>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</si>
  <si>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</si>
  <si>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</si>
  <si>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</si>
  <si>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</si>
  <si>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</si>
  <si>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</si>
  <si>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</si>
  <si>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</si>
  <si>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</si>
  <si>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</si>
  <si>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</si>
  <si>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</si>
  <si>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</si>
  <si>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</si>
  <si>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</si>
  <si>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</si>
  <si>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</si>
  <si>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</si>
  <si>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</si>
  <si>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</si>
  <si>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</si>
  <si>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</si>
  <si>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</si>
  <si>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</si>
  <si>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</si>
  <si>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</si>
  <si>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</si>
  <si>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</si>
  <si>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</si>
  <si>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</si>
  <si>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</si>
  <si>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</si>
  <si>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</si>
  <si>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</si>
  <si>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</si>
  <si>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</si>
  <si>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</si>
  <si>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</si>
  <si>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</si>
  <si>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</si>
  <si>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</si>
  <si>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</si>
  <si>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</si>
  <si>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</si>
  <si>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</si>
  <si>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</si>
  <si>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</si>
  <si>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</si>
  <si>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</si>
  <si>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</si>
  <si>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</si>
  <si>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</si>
  <si>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</si>
  <si>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</si>
  <si>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</si>
  <si>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</si>
  <si>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</si>
  <si>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</si>
  <si>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</si>
  <si>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</si>
  <si>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</si>
  <si>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</si>
  <si>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</si>
  <si>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</si>
  <si>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</si>
  <si>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</si>
  <si>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</si>
  <si>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</si>
  <si>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</si>
  <si>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</si>
  <si>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</si>
  <si>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</si>
  <si>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</si>
  <si>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</si>
  <si>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</si>
  <si>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</si>
  <si>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</si>
  <si>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</si>
  <si>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</si>
  <si>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</si>
  <si>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</si>
  <si>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</si>
  <si>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</si>
  <si>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</si>
  <si>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</si>
  <si>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</si>
  <si>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</si>
  <si>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</si>
  <si>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</si>
  <si>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</si>
  <si>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</si>
  <si>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</si>
  <si>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</si>
  <si>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</si>
  <si>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</si>
  <si>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</si>
  <si>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</si>
  <si>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</si>
  <si>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</si>
  <si>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</si>
  <si>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</si>
  <si>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</si>
  <si>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</si>
  <si>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</si>
  <si>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</si>
  <si>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</si>
  <si>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</si>
  <si>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</si>
  <si>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</si>
  <si>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</si>
  <si>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</si>
  <si>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</si>
  <si>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</si>
  <si>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</si>
  <si>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</si>
  <si>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</si>
  <si>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</si>
  <si>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</si>
  <si>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</si>
  <si>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</si>
  <si>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</si>
  <si>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</si>
  <si>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</si>
  <si>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</si>
  <si>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</si>
  <si>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</si>
  <si>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</si>
  <si>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</si>
  <si>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</si>
  <si>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</si>
  <si>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</si>
  <si>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</si>
  <si>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</si>
  <si>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</si>
  <si>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</si>
  <si>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</si>
  <si>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</si>
  <si>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</si>
  <si>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</si>
  <si>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</si>
  <si>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</si>
  <si>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</si>
  <si>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</si>
  <si>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</si>
  <si>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</si>
  <si>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</si>
  <si>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</si>
  <si>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</si>
  <si>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</si>
  <si>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</si>
  <si>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</si>
  <si>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</si>
  <si>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</si>
  <si>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</si>
  <si>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</si>
  <si>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</si>
  <si>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</si>
  <si>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</si>
  <si>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</si>
  <si>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</si>
  <si>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</si>
  <si>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</si>
  <si>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</si>
  <si>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</si>
  <si>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</si>
  <si>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</si>
  <si>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</si>
  <si>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</si>
  <si>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</si>
  <si>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</si>
  <si>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</si>
  <si>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</si>
  <si>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</si>
  <si>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</si>
  <si>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</si>
  <si>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</si>
  <si>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</si>
  <si>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</si>
  <si>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</si>
  <si>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</si>
  <si>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</si>
  <si>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</si>
  <si>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</si>
  <si>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</si>
  <si>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</si>
  <si>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</si>
  <si>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</si>
  <si>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</si>
  <si>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</si>
  <si>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</si>
  <si>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</si>
  <si>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</si>
  <si>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</si>
  <si>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</si>
  <si>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</si>
  <si>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</si>
  <si>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</si>
  <si>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</si>
  <si>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</si>
  <si>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</si>
  <si>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</si>
  <si>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</si>
  <si>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</si>
  <si>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</si>
  <si>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</si>
  <si>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</si>
  <si>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</si>
  <si>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</si>
  <si>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</si>
  <si>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</si>
  <si>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</si>
  <si>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</si>
  <si>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</si>
  <si>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</si>
  <si>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</si>
  <si>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</si>
  <si>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</si>
  <si>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</si>
  <si>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</si>
  <si>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</si>
  <si>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</si>
  <si>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</si>
  <si>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</si>
  <si>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</si>
  <si>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</si>
  <si>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</si>
  <si>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</si>
  <si>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</si>
  <si>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</si>
  <si>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</si>
  <si>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</si>
  <si>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</si>
  <si>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</si>
  <si>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</si>
  <si>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</si>
  <si>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</si>
  <si>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</si>
  <si>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</si>
  <si>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</si>
  <si>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</si>
  <si>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</si>
  <si>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</si>
  <si>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</si>
  <si>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</si>
  <si>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</si>
  <si>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</si>
  <si>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</si>
  <si>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</si>
  <si>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</si>
  <si>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</si>
  <si>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</si>
  <si>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</si>
  <si>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</si>
  <si>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</si>
  <si>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</si>
  <si>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</si>
  <si>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</si>
  <si>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</si>
  <si>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</si>
  <si>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</si>
  <si>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</si>
  <si>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</si>
  <si>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</si>
  <si>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</si>
  <si>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</si>
  <si>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</si>
  <si>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</si>
  <si>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</si>
  <si>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</si>
  <si>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</si>
  <si>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</si>
  <si>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</si>
  <si>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</si>
  <si>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</si>
  <si>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</si>
  <si>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</si>
  <si>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</si>
  <si>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</si>
  <si>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</si>
  <si>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</si>
  <si>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</si>
  <si>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</si>
  <si>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</si>
  <si>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</si>
  <si>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</si>
  <si>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</si>
  <si>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</si>
  <si>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</si>
  <si>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</si>
  <si>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</si>
  <si>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</si>
  <si>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</si>
  <si>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</si>
  <si>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</si>
  <si>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</si>
  <si>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</si>
  <si>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</si>
  <si>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</si>
  <si>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</si>
  <si>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</si>
  <si>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</si>
  <si>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</si>
  <si>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</si>
  <si>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</si>
  <si>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</si>
  <si>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</si>
  <si>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</si>
  <si>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</si>
  <si>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</si>
  <si>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</si>
  <si>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</si>
  <si>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</si>
  <si>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</si>
  <si>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</si>
  <si>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</si>
  <si>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</si>
  <si>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</si>
  <si>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</si>
  <si>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</si>
  <si>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</si>
  <si>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</si>
  <si>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</si>
  <si>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</si>
  <si>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</si>
  <si>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</si>
  <si>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</si>
  <si>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</si>
  <si>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</si>
  <si>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</si>
  <si>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</si>
  <si>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</si>
  <si>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</si>
  <si>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</si>
  <si>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</si>
  <si>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</si>
  <si>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</si>
  <si>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</si>
  <si>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</si>
  <si>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</si>
  <si>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</si>
  <si>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</si>
  <si>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</si>
  <si>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</si>
  <si>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</si>
  <si>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</si>
  <si>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</si>
  <si>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</si>
  <si>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</si>
  <si>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</si>
  <si>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</si>
  <si>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</si>
  <si>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</si>
  <si>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</si>
  <si>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</si>
  <si>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</si>
  <si>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</si>
  <si>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</si>
  <si>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</si>
  <si>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</si>
  <si>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</si>
  <si>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</si>
  <si>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</si>
  <si>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</si>
  <si>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</si>
  <si>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</si>
  <si>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</si>
  <si>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</si>
  <si>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</si>
  <si>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</si>
  <si>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</si>
  <si>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</si>
  <si>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</si>
  <si>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</si>
  <si>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</si>
  <si>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</si>
  <si>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</si>
  <si>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</si>
  <si>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</si>
  <si>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</si>
  <si>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</si>
  <si>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</si>
  <si>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</si>
  <si>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</si>
  <si>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</si>
  <si>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</si>
  <si>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</si>
  <si>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</si>
  <si>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</si>
  <si>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</si>
  <si>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</si>
  <si>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</si>
  <si>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</si>
  <si>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</si>
  <si>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</si>
  <si>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</si>
  <si>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</si>
  <si>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</si>
  <si>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</si>
  <si>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</si>
  <si>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</si>
  <si>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</si>
  <si>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</si>
  <si>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</si>
  <si>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</si>
  <si>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</si>
  <si>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</si>
  <si>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</si>
  <si>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</si>
  <si>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</si>
  <si>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</si>
  <si>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</si>
  <si>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</si>
  <si>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</si>
  <si>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</si>
  <si>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</si>
  <si>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</si>
  <si>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</si>
  <si>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</si>
  <si>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</si>
  <si>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</si>
  <si>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</si>
  <si>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</si>
  <si>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</si>
  <si>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</si>
  <si>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</si>
  <si>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</si>
  <si>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</si>
  <si>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</si>
  <si>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</si>
  <si>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</si>
  <si>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</si>
  <si>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</si>
  <si>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</si>
  <si>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</si>
  <si>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</si>
  <si>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</si>
  <si>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</si>
  <si>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</si>
  <si>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</si>
  <si>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</si>
  <si>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</si>
  <si>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</si>
  <si>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</si>
  <si>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</si>
  <si>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</si>
  <si>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</si>
  <si>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</si>
  <si>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</si>
  <si>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</si>
  <si>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</si>
  <si>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</si>
  <si>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</si>
  <si>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</si>
  <si>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</si>
  <si>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</si>
  <si>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</si>
  <si>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</si>
  <si>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</si>
  <si>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</si>
  <si>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</si>
  <si>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</si>
  <si>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</si>
  <si>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</si>
  <si>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</si>
  <si>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</si>
  <si>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</si>
  <si>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</si>
  <si>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</si>
  <si>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</si>
  <si>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</si>
  <si>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</si>
  <si>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</si>
  <si>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</si>
  <si>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</si>
  <si>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</si>
  <si>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</si>
  <si>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</si>
  <si>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</si>
  <si>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</si>
  <si>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</si>
  <si>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</si>
  <si>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</si>
  <si>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</si>
  <si>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</si>
  <si>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</si>
  <si>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</si>
  <si>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</si>
  <si>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</si>
  <si>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</si>
  <si>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</si>
  <si>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</si>
  <si>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</si>
  <si>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</si>
  <si>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</si>
  <si>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</si>
  <si>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</si>
  <si>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</si>
  <si>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</si>
  <si>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</si>
  <si>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</si>
  <si>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</si>
  <si>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</si>
  <si>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</si>
  <si>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</si>
  <si>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</si>
  <si>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</si>
  <si>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</si>
  <si>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</si>
  <si>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</si>
  <si>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</si>
  <si>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</si>
  <si>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</si>
  <si>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</si>
  <si>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</si>
  <si>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</si>
  <si>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</si>
  <si>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</si>
  <si>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</si>
  <si>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</si>
  <si>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</si>
  <si>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</si>
  <si>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</si>
  <si>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</si>
  <si>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</si>
  <si>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</si>
  <si>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</si>
  <si>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</si>
  <si>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</si>
  <si>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</si>
  <si>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</si>
  <si>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</si>
  <si>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</si>
  <si>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</si>
  <si>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</si>
  <si>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</si>
  <si>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</si>
  <si>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</si>
  <si>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</si>
  <si>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</si>
  <si>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</si>
  <si>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</si>
  <si>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</si>
  <si>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</si>
  <si>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</si>
  <si>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</si>
  <si>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</si>
  <si>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</si>
  <si>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</si>
  <si>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</si>
  <si>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</si>
  <si>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</si>
  <si>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</si>
  <si>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</si>
  <si>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</si>
  <si>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</si>
  <si>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</si>
  <si>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</si>
  <si>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</si>
  <si>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</si>
  <si>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</si>
  <si>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</si>
  <si>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</si>
  <si>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</si>
  <si>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</si>
  <si>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</si>
  <si>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</si>
  <si>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</si>
  <si>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</si>
  <si>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</si>
  <si>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</si>
  <si>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</si>
  <si>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</si>
  <si>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</si>
  <si>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</si>
  <si>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</si>
  <si>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</si>
  <si>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</si>
  <si>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</si>
  <si>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</si>
  <si>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</si>
  <si>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</si>
  <si>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</si>
  <si>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</si>
  <si>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</si>
  <si>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</si>
  <si>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</si>
  <si>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</si>
  <si>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</si>
  <si>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</si>
  <si>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</si>
  <si>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</si>
  <si>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</si>
  <si>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</si>
  <si>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</si>
  <si>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</si>
  <si>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</si>
  <si>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</si>
  <si>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</si>
  <si>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</si>
  <si>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</si>
  <si>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</si>
  <si>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</si>
  <si>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</si>
  <si>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</si>
  <si>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</si>
  <si>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</si>
  <si>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</si>
  <si>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</si>
  <si>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</si>
  <si>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</si>
  <si>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</si>
  <si>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</si>
  <si>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</si>
  <si>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</si>
  <si>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</si>
  <si>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</si>
  <si>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</si>
  <si>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</si>
  <si>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</si>
  <si>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</si>
  <si>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</si>
  <si>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</si>
  <si>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</si>
  <si>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</si>
  <si>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</si>
  <si>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</si>
  <si>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</si>
  <si>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</si>
  <si>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</si>
  <si>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</si>
  <si>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</si>
  <si>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</si>
  <si>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</si>
  <si>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</si>
  <si>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</si>
  <si>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</si>
  <si>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</si>
  <si>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</si>
  <si>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</si>
  <si>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</si>
  <si>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</si>
  <si>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</si>
  <si>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</si>
  <si>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</si>
  <si>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</si>
  <si>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</si>
  <si>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</si>
  <si>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</si>
  <si>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</si>
  <si>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</si>
  <si>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</si>
  <si>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</si>
  <si>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</si>
  <si>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</si>
  <si>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</si>
  <si>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</si>
  <si>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</si>
  <si>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</si>
  <si>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</si>
  <si>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</si>
  <si>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</si>
  <si>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</si>
  <si>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</si>
  <si>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</si>
  <si>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</si>
  <si>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</si>
  <si>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</si>
  <si>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</si>
  <si>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</si>
  <si>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</si>
  <si>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</si>
  <si>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</si>
  <si>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</si>
  <si>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</si>
  <si>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</si>
  <si>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</si>
  <si>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</si>
  <si>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</si>
  <si>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</si>
  <si>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</si>
  <si>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</si>
  <si>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</si>
  <si>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</si>
  <si>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</si>
  <si>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</si>
  <si>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</si>
  <si>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</si>
  <si>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</si>
  <si>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</si>
  <si>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</si>
  <si>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</si>
  <si>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</si>
  <si>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</si>
  <si>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</si>
  <si>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</si>
  <si>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</si>
  <si>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</si>
  <si>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</si>
  <si>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</si>
  <si>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</si>
  <si>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</si>
  <si>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</si>
  <si>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</si>
  <si>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</si>
  <si>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</si>
  <si>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</si>
  <si>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</si>
  <si>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</si>
  <si>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</si>
  <si>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</si>
  <si>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</si>
  <si>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</si>
  <si>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</si>
  <si>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</si>
  <si>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</si>
  <si>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</si>
  <si>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</si>
  <si>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</si>
  <si>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</si>
  <si>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</si>
  <si>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</si>
  <si>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</si>
  <si>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</si>
  <si>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</si>
  <si>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</si>
  <si>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</si>
  <si>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</si>
  <si>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</si>
  <si>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</si>
  <si>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</si>
  <si>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</si>
  <si>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</si>
  <si>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</si>
  <si>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</si>
  <si>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</si>
  <si>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</si>
  <si>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</si>
  <si>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</si>
  <si>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</si>
  <si>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</si>
  <si>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</si>
  <si>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</si>
  <si>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</si>
  <si>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</si>
  <si>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</si>
  <si>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</si>
  <si>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</si>
  <si>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</si>
  <si>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</si>
  <si>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</si>
  <si>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</si>
  <si>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</si>
  <si>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</si>
  <si>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</si>
  <si>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</si>
  <si>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</si>
  <si>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</si>
  <si>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</si>
  <si>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</si>
  <si>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</si>
  <si>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</si>
  <si>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</si>
  <si>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</si>
  <si>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</si>
  <si>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</si>
  <si>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</si>
  <si>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</si>
  <si>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</si>
  <si>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</si>
  <si>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</si>
  <si>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</si>
  <si>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</si>
  <si>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</si>
  <si>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</si>
  <si>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</si>
  <si>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</si>
  <si>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</si>
  <si>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</si>
  <si>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</si>
  <si>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</si>
  <si>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</si>
  <si>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</si>
  <si>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</si>
  <si>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</si>
  <si>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</si>
  <si>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</si>
  <si>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</si>
  <si>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</si>
  <si>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</si>
  <si>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</si>
  <si>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</si>
  <si>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</si>
  <si>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</si>
  <si>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</si>
  <si>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</si>
  <si>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</si>
  <si>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</si>
  <si>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</si>
  <si>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</si>
  <si>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</si>
  <si>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</si>
  <si>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</si>
  <si>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</si>
  <si>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</si>
  <si>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</si>
  <si>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</si>
  <si>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</si>
  <si>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</si>
  <si>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</si>
  <si>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</si>
  <si>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</si>
  <si>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</si>
  <si>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</si>
  <si>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</si>
  <si>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</si>
  <si>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</si>
  <si>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</si>
  <si>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</si>
  <si>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</si>
  <si>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</si>
  <si>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</si>
  <si>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</si>
  <si>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</si>
  <si>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</si>
  <si>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</si>
  <si>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</si>
  <si>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</si>
  <si>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</si>
  <si>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</si>
  <si>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</si>
  <si>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</si>
  <si>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</si>
  <si>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</si>
  <si>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</si>
  <si>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</si>
  <si>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</si>
  <si>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</si>
  <si>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</si>
  <si>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</si>
  <si>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</si>
  <si>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</si>
  <si>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</si>
  <si>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</si>
  <si>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</si>
  <si>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</si>
  <si>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</si>
  <si>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</si>
  <si>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</si>
  <si>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</si>
  <si>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</si>
  <si>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</si>
  <si>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</si>
  <si>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</si>
  <si>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</si>
  <si>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</si>
  <si>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</si>
  <si>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</si>
  <si>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</si>
  <si>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</si>
  <si>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</si>
  <si>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</si>
  <si>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</si>
  <si>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</si>
  <si>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</si>
  <si>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</si>
  <si>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</si>
  <si>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</si>
  <si>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</si>
  <si>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</si>
  <si>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</si>
  <si>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</si>
  <si>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</si>
  <si>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</si>
  <si>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</si>
  <si>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</si>
  <si>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</si>
  <si>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</si>
  <si>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</si>
  <si>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</si>
  <si>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</si>
  <si>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</si>
  <si>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</si>
  <si>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</si>
  <si>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</si>
  <si>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</si>
  <si>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</si>
  <si>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</si>
  <si>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</si>
  <si>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</si>
  <si>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</si>
  <si>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</si>
  <si>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</si>
  <si>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</si>
  <si>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</si>
  <si>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</si>
  <si>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</si>
  <si>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</si>
  <si>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</si>
  <si>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</si>
  <si>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</si>
  <si>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</si>
  <si>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</si>
  <si>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</si>
  <si>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</si>
  <si>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</si>
  <si>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</si>
  <si>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</si>
  <si>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</si>
  <si>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</si>
  <si>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</si>
  <si>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</si>
  <si>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</si>
  <si>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</si>
  <si>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</si>
  <si>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</si>
  <si>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</si>
  <si>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</si>
  <si>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</si>
  <si>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</si>
  <si>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</si>
  <si>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</si>
  <si>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</si>
  <si>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</si>
  <si>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</si>
  <si>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</si>
  <si>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</si>
  <si>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</si>
  <si>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</si>
  <si>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</si>
  <si>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</si>
  <si>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</si>
  <si>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</si>
  <si>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</si>
  <si>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</si>
  <si>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</si>
  <si>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</si>
  <si>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</si>
  <si>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</si>
  <si>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</si>
  <si>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</si>
  <si>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</si>
  <si>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</si>
  <si>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</si>
  <si>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</si>
  <si>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</si>
  <si>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</si>
  <si>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</si>
  <si>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</si>
  <si>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</si>
  <si>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</si>
  <si>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</si>
  <si>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</si>
  <si>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</si>
  <si>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</si>
  <si>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</si>
  <si>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</si>
  <si>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</si>
  <si>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</si>
  <si>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</si>
  <si>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</si>
  <si>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</si>
  <si>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</si>
  <si>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</si>
  <si>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</si>
  <si>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</si>
  <si>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</si>
  <si>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</si>
  <si>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</si>
  <si>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</si>
  <si>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</si>
  <si>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</si>
  <si>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</si>
  <si>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</si>
  <si>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</si>
  <si>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</si>
  <si>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</si>
  <si>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</si>
  <si>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</si>
  <si>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</si>
  <si>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</si>
  <si>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</si>
  <si>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</si>
  <si>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</si>
  <si>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</si>
  <si>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</si>
  <si>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</si>
  <si>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</si>
  <si>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</si>
  <si>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</si>
  <si>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</si>
  <si>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</si>
  <si>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</si>
  <si>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</si>
  <si>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</si>
  <si>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</si>
  <si>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</si>
  <si>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</si>
  <si>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</si>
  <si>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</si>
  <si>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</si>
  <si>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</si>
  <si>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</si>
  <si>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</si>
  <si>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</si>
  <si>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</si>
  <si>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</si>
  <si>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</si>
  <si>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</si>
  <si>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</si>
  <si>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</si>
  <si>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</si>
  <si>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</si>
  <si>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</si>
  <si>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</si>
  <si>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</si>
  <si>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</si>
  <si>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</si>
  <si>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</si>
  <si>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</si>
  <si>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</si>
  <si>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</si>
  <si>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</si>
  <si>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</si>
  <si>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</si>
  <si>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</si>
  <si>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</si>
  <si>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</si>
  <si>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</si>
  <si>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</si>
  <si>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</si>
  <si>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</si>
  <si>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</si>
  <si>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</si>
  <si>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</si>
  <si>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</si>
  <si>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</si>
  <si>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</si>
  <si>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</si>
  <si>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</si>
  <si>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</si>
  <si>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</si>
  <si>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</si>
  <si>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</si>
  <si>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</si>
  <si>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</si>
  <si>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</si>
  <si>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</si>
  <si>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</si>
  <si>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</si>
  <si>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</si>
  <si>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</si>
  <si>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</si>
  <si>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</si>
  <si>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</si>
  <si>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</si>
  <si>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</si>
  <si>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</si>
  <si>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</si>
  <si>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</si>
  <si>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</si>
  <si>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</si>
  <si>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</si>
  <si>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</si>
  <si>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</si>
  <si>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</si>
  <si>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</si>
  <si>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</si>
  <si>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</si>
  <si>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</si>
  <si>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</si>
  <si>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</si>
  <si>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</si>
  <si>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</si>
  <si>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</si>
  <si>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</si>
  <si>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</si>
  <si>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</si>
  <si>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</si>
  <si>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</si>
  <si>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</si>
  <si>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</si>
  <si>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</si>
  <si>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</si>
  <si>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</si>
  <si>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</si>
  <si>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</si>
  <si>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</si>
  <si>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</si>
  <si>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</si>
  <si>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</si>
  <si>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</si>
  <si>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</si>
  <si>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</si>
  <si>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</si>
  <si>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</si>
  <si>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</si>
  <si>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</si>
  <si>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</si>
  <si>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</si>
  <si>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</si>
  <si>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</si>
  <si>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</si>
  <si>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</si>
  <si>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</si>
  <si>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</si>
  <si>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</si>
  <si>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</si>
  <si>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</si>
  <si>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</si>
  <si>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</si>
  <si>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</si>
  <si>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</si>
  <si>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</si>
  <si>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</si>
  <si>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</si>
  <si>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</si>
  <si>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</si>
  <si>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</si>
  <si>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</si>
  <si>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</si>
  <si>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</si>
  <si>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</si>
  <si>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</si>
  <si>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</si>
  <si>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</si>
  <si>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</si>
  <si>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</si>
  <si>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</si>
  <si>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</si>
  <si>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</si>
  <si>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</si>
  <si>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</si>
  <si>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</si>
  <si>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</si>
  <si>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</si>
  <si>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</si>
  <si>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</si>
  <si>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</si>
  <si>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</si>
  <si>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</si>
  <si>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</si>
  <si>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</si>
  <si>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</si>
  <si>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</si>
  <si>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</si>
  <si>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</si>
  <si>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</si>
  <si>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</si>
  <si>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</si>
  <si>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</si>
  <si>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</si>
  <si>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</si>
  <si>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</si>
  <si>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</si>
  <si>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</si>
  <si>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</si>
  <si>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</si>
  <si>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</si>
  <si>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</si>
  <si>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</si>
  <si>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</si>
  <si>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</si>
  <si>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</si>
  <si>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</si>
  <si>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</si>
  <si>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</si>
  <si>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</si>
  <si>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</si>
  <si>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</si>
  <si>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</si>
  <si>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</si>
  <si>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</si>
  <si>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</si>
  <si>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</si>
  <si>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</si>
  <si>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</si>
  <si>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</si>
  <si>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</si>
  <si>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</si>
  <si>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</si>
  <si>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</si>
  <si>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</si>
  <si>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</si>
  <si>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</si>
  <si>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</si>
  <si>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</si>
  <si>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</si>
  <si>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</si>
  <si>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</si>
  <si>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</si>
  <si>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</si>
  <si>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</si>
  <si>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</si>
  <si>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</si>
  <si>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</si>
  <si>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</si>
  <si>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</si>
  <si>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</si>
  <si>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</si>
  <si>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</si>
  <si>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</si>
  <si>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</si>
  <si>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</si>
  <si>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</si>
  <si>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</si>
  <si>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</si>
  <si>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</si>
  <si>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</si>
  <si>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</si>
  <si>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</si>
  <si>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</si>
  <si>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</si>
  <si>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</si>
  <si>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</si>
  <si>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</si>
  <si>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</si>
  <si>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</si>
  <si>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</si>
  <si>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</si>
  <si>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</si>
  <si>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</si>
  <si>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</si>
  <si>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</si>
  <si>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</si>
  <si>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</si>
  <si>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</si>
  <si>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</si>
  <si>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</si>
  <si>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</si>
  <si>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</si>
  <si>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</si>
  <si>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</si>
  <si>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</si>
  <si>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</si>
  <si>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</si>
  <si>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</si>
  <si>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</si>
  <si>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</si>
  <si>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</si>
  <si>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</si>
  <si>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</si>
  <si>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</si>
  <si>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</si>
  <si>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</si>
  <si>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</si>
  <si>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</si>
  <si>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</si>
  <si>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</si>
  <si>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</si>
  <si>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</si>
  <si>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</si>
  <si>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</si>
  <si>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</si>
  <si>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</si>
  <si>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</si>
  <si>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</si>
  <si>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</si>
  <si>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</si>
  <si>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</si>
  <si>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</si>
  <si>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</si>
  <si>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</si>
  <si>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</si>
  <si>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</si>
  <si>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</si>
  <si>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</si>
  <si>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</si>
  <si>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</si>
  <si>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</si>
  <si>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</si>
  <si>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</si>
  <si>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</si>
  <si>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</si>
  <si>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</si>
  <si>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</si>
  <si>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</si>
  <si>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</si>
  <si>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</si>
  <si>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</si>
  <si>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</si>
  <si>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</si>
  <si>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</si>
  <si>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</si>
  <si>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</si>
  <si>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</si>
  <si>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</si>
  <si>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</si>
  <si>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</si>
  <si>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</si>
  <si>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</si>
  <si>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</si>
  <si>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</si>
  <si>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</si>
  <si>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</si>
  <si>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</si>
  <si>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</si>
  <si>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</si>
  <si>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</si>
  <si>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</si>
  <si>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</si>
  <si>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</si>
  <si>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</si>
  <si>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</si>
  <si>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</si>
  <si>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</si>
  <si>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</si>
  <si>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</si>
  <si>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</si>
  <si>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</si>
  <si>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</si>
  <si>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</si>
  <si>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</si>
  <si>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</si>
  <si>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</si>
  <si>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</si>
  <si>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</si>
  <si>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</si>
  <si>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</si>
  <si>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</si>
  <si>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</si>
  <si>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</si>
  <si>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</si>
  <si>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</si>
  <si>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</si>
  <si>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</si>
  <si>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</si>
  <si>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</si>
  <si>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</si>
  <si>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</si>
  <si>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</si>
  <si>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</si>
  <si>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</si>
  <si>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</si>
  <si>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</si>
  <si>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</si>
  <si>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</si>
  <si>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</si>
  <si>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</si>
  <si>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</si>
  <si>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</si>
  <si>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</si>
  <si>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</si>
  <si>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</si>
  <si>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</si>
  <si>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</si>
  <si>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</si>
  <si>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</si>
  <si>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</si>
  <si>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</si>
  <si>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</si>
  <si>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</si>
  <si>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</si>
  <si>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</si>
  <si>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</si>
  <si>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</si>
  <si>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</si>
  <si>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</si>
  <si>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</si>
  <si>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</si>
  <si>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</si>
  <si>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</si>
  <si>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</si>
  <si>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</si>
  <si>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</si>
  <si>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</si>
  <si>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</si>
  <si>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</si>
  <si>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</si>
  <si>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</si>
  <si>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</si>
  <si>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</si>
  <si>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</si>
  <si>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</si>
  <si>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</si>
  <si>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</si>
  <si>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</si>
  <si>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</si>
  <si>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</si>
  <si>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</si>
  <si>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</si>
  <si>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</si>
  <si>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</si>
  <si>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</si>
  <si>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</si>
  <si>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</si>
  <si>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</si>
  <si>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</si>
  <si>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</si>
  <si>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</si>
  <si>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</si>
  <si>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</si>
  <si>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</si>
  <si>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</si>
  <si>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</si>
  <si>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</si>
  <si>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</si>
  <si>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</si>
  <si>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</si>
  <si>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</si>
  <si>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</si>
  <si>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</si>
  <si>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</si>
  <si>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</si>
  <si>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</si>
  <si>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</si>
  <si>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</si>
  <si>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</si>
  <si>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</si>
  <si>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</si>
  <si>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</si>
  <si>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</si>
  <si>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</si>
  <si>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</si>
  <si>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</si>
  <si>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</si>
  <si>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</si>
  <si>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</si>
  <si>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</si>
  <si>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</si>
  <si>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</si>
  <si>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</si>
  <si>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</si>
  <si>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</si>
  <si>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</si>
  <si>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</si>
  <si>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</si>
  <si>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</si>
  <si>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</si>
  <si>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</si>
  <si>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</si>
  <si>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</si>
  <si>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</si>
  <si>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</si>
  <si>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</si>
  <si>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</si>
  <si>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</si>
  <si>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</si>
  <si>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</si>
  <si>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</si>
  <si>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</si>
  <si>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</si>
  <si>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</si>
  <si>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</si>
  <si>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</si>
  <si>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</si>
  <si>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</si>
  <si>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</si>
  <si>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</si>
  <si>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</si>
  <si>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</si>
  <si>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</si>
  <si>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</si>
  <si>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</si>
  <si>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</si>
  <si>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</si>
  <si>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</si>
  <si>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</si>
  <si>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</si>
  <si>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</si>
  <si>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</si>
  <si>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</si>
  <si>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</si>
  <si>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</si>
  <si>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</si>
  <si>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</si>
  <si>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</si>
  <si>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</si>
  <si>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</si>
  <si>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</si>
  <si>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</si>
  <si>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</si>
  <si>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</si>
  <si>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</si>
  <si>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</si>
  <si>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</si>
  <si>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</si>
  <si>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</si>
  <si>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</si>
  <si>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</si>
  <si>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</si>
  <si>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</si>
  <si>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</si>
  <si>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</si>
  <si>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</si>
  <si>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</si>
  <si>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</si>
  <si>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</si>
  <si>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</si>
  <si>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</si>
  <si>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</si>
  <si>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</si>
  <si>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</si>
  <si>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</si>
  <si>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</si>
  <si>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</si>
  <si>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</si>
  <si>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</si>
  <si>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</si>
  <si>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</si>
  <si>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</si>
  <si>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</si>
  <si>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</si>
  <si>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</si>
  <si>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</si>
  <si>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</si>
  <si>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</si>
  <si>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</si>
  <si>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</si>
  <si>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</si>
  <si>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</si>
  <si>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</si>
  <si>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</si>
  <si>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</si>
  <si>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</si>
  <si>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</si>
  <si>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</si>
  <si>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</si>
  <si>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</si>
  <si>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</si>
  <si>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</si>
  <si>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</si>
  <si>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</si>
  <si>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</si>
  <si>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</si>
  <si>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</si>
  <si>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</si>
  <si>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</si>
  <si>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</si>
  <si>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</si>
  <si>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</si>
  <si>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</si>
  <si>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</si>
  <si>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</si>
  <si>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</si>
  <si>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</si>
  <si>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</si>
  <si>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</si>
  <si>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</si>
  <si>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</si>
  <si>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</si>
  <si>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</si>
  <si>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</si>
  <si>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</si>
  <si>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</si>
  <si>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</si>
  <si>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</si>
  <si>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</si>
  <si>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</si>
  <si>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</si>
  <si>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</si>
  <si>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</si>
  <si>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</si>
  <si>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</si>
  <si>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</si>
  <si>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</si>
  <si>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</si>
  <si>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</si>
  <si>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</si>
  <si>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</si>
  <si>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</si>
  <si>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</si>
  <si>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</si>
  <si>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</si>
  <si>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</si>
  <si>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</si>
  <si>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</si>
  <si>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</si>
  <si>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</si>
  <si>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</si>
  <si>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</si>
  <si>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</si>
  <si>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</si>
  <si>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</si>
  <si>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</si>
  <si>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</si>
  <si>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</si>
  <si>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</si>
  <si>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</si>
  <si>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</si>
  <si>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</si>
  <si>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</si>
  <si>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</si>
  <si>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</si>
  <si>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</si>
  <si>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</si>
  <si>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</si>
  <si>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</si>
  <si>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</si>
  <si>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</si>
  <si>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</si>
  <si>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</si>
  <si>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</si>
  <si>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</si>
  <si>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</si>
  <si>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</si>
  <si>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</si>
  <si>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</si>
  <si>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</si>
  <si>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</si>
  <si>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</si>
  <si>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</si>
  <si>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</si>
  <si>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</si>
  <si>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</si>
  <si>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</si>
  <si>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</si>
  <si>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</si>
  <si>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</si>
  <si>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</si>
  <si>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</si>
  <si>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</si>
  <si>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</si>
  <si>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</si>
  <si>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</si>
  <si>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</si>
  <si>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</si>
  <si>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</si>
  <si>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</si>
  <si>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</si>
  <si>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</si>
  <si>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</si>
  <si>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</si>
  <si>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</si>
  <si>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</si>
  <si>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</si>
  <si>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</si>
  <si>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</si>
  <si>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</si>
  <si>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</si>
  <si>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</si>
  <si>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</si>
  <si>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</si>
  <si>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</si>
  <si>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</si>
  <si>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</si>
  <si>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</si>
  <si>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</si>
  <si>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</si>
  <si>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</si>
  <si>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</si>
  <si>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</si>
  <si>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</si>
  <si>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</si>
  <si>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</si>
  <si>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</si>
  <si>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</si>
  <si>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</si>
  <si>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</si>
  <si>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</si>
  <si>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</si>
  <si>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</si>
  <si>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</si>
  <si>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</si>
  <si>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</si>
  <si>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</si>
  <si>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</si>
  <si>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</si>
  <si>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</si>
  <si>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</si>
  <si>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</si>
  <si>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</si>
  <si>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</si>
  <si>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</si>
  <si>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</si>
  <si>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</si>
  <si>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</si>
  <si>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</si>
  <si>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</si>
  <si>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</si>
  <si>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</si>
  <si>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</si>
  <si>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</si>
  <si>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</si>
  <si>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</si>
  <si>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</si>
  <si>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</si>
  <si>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</si>
  <si>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</si>
  <si>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</si>
  <si>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</si>
  <si>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</si>
  <si>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</si>
  <si>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</si>
  <si>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</si>
  <si>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</si>
  <si>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</si>
  <si>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</si>
  <si>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</si>
  <si>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</si>
  <si>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</si>
  <si>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</si>
  <si>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</si>
  <si>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</si>
  <si>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</si>
  <si>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</si>
  <si>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</si>
  <si>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</si>
  <si>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</si>
  <si>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</si>
  <si>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</si>
  <si>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</si>
  <si>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</si>
  <si>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</si>
  <si>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</si>
  <si>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</si>
  <si>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</si>
  <si>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</si>
  <si>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</si>
  <si>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</si>
  <si>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</si>
  <si>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</si>
  <si>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</si>
  <si>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</si>
  <si>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</si>
  <si>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</si>
  <si>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</si>
  <si>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</si>
  <si>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</si>
  <si>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</si>
  <si>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</si>
  <si>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</si>
  <si>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</si>
  <si>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</si>
  <si>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</si>
  <si>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</si>
  <si>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</si>
  <si>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</si>
  <si>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</si>
  <si>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</si>
  <si>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</si>
  <si>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</si>
  <si>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</si>
  <si>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</si>
  <si>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</si>
  <si>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</si>
  <si>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</si>
  <si>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</si>
  <si>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</si>
  <si>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</si>
  <si>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</si>
  <si>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</si>
  <si>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</si>
  <si>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</si>
  <si>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</si>
  <si>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</si>
  <si>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</si>
  <si>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</si>
  <si>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</si>
  <si>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</si>
  <si>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</si>
  <si>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</si>
  <si>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</si>
  <si>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</si>
  <si>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</si>
  <si>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</si>
  <si>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</si>
  <si>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</si>
  <si>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</si>
  <si>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</si>
  <si>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</si>
  <si>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</si>
  <si>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</si>
  <si>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</si>
  <si>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</si>
  <si>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</si>
  <si>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</si>
  <si>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</si>
  <si>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</si>
  <si>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</si>
  <si>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</si>
  <si>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</si>
  <si>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</si>
  <si>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</si>
  <si>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</si>
  <si>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</si>
  <si>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</si>
  <si>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</si>
  <si>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</si>
  <si>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</si>
  <si>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</si>
  <si>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</si>
  <si>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</si>
  <si>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</si>
  <si>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</si>
  <si>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</si>
  <si>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</si>
  <si>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</si>
  <si>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</si>
  <si>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</si>
  <si>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</si>
  <si>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</si>
  <si>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</si>
  <si>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</si>
  <si>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</si>
  <si>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</si>
  <si>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</si>
  <si>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</si>
  <si>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</si>
  <si>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</si>
  <si>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</si>
  <si>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</si>
  <si>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</si>
  <si>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</si>
  <si>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</si>
  <si>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</si>
  <si>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</si>
  <si>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</si>
  <si>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</si>
  <si>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</si>
  <si>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</si>
  <si>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</si>
  <si>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</si>
  <si>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</si>
  <si>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</si>
  <si>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</si>
  <si>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</si>
  <si>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</si>
  <si>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</si>
  <si>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</si>
  <si>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</si>
  <si>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</si>
  <si>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</si>
  <si>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</si>
  <si>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</si>
  <si>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</si>
  <si>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</si>
  <si>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</si>
  <si>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</si>
  <si>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</si>
  <si>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</si>
  <si>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</si>
  <si>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</si>
  <si>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</si>
  <si>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</si>
  <si>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</si>
  <si>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</si>
  <si>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</si>
  <si>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</si>
  <si>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</si>
  <si>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</si>
  <si>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</si>
  <si>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</si>
  <si>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</si>
  <si>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</si>
  <si>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</si>
  <si>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</si>
  <si>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</si>
  <si>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</si>
  <si>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</si>
  <si>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</si>
  <si>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</si>
  <si>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</si>
  <si>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</si>
  <si>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</si>
  <si>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</si>
  <si>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</si>
  <si>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</si>
  <si>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</si>
  <si>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</si>
  <si>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</si>
  <si>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</si>
  <si>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</si>
  <si>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</si>
  <si>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</si>
  <si>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</si>
  <si>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</si>
  <si>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</si>
  <si>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</si>
  <si>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</si>
  <si>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</si>
  <si>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</si>
  <si>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</si>
  <si>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</si>
  <si>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</si>
  <si>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</si>
  <si>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</si>
  <si>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</si>
  <si>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</si>
  <si>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</si>
  <si>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</si>
  <si>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</si>
  <si>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</si>
  <si>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</si>
  <si>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</si>
  <si>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</si>
  <si>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</si>
  <si>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</si>
  <si>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</si>
  <si>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</si>
  <si>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</si>
  <si>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</si>
  <si>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</si>
  <si>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</si>
  <si>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</si>
  <si>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</si>
  <si>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</si>
  <si>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</si>
  <si>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</si>
  <si>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</si>
  <si>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</si>
  <si>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</si>
  <si>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</si>
  <si>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</si>
  <si>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</si>
  <si>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</si>
  <si>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</si>
  <si>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</si>
  <si>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</si>
  <si>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</si>
  <si>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</si>
  <si>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</si>
  <si>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</si>
  <si>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</si>
  <si>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</si>
  <si>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</si>
  <si>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</si>
  <si>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</si>
  <si>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</si>
  <si>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</si>
  <si>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</si>
  <si>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</si>
  <si>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</si>
  <si>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</si>
  <si>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</si>
  <si>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</si>
  <si>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</si>
  <si>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</si>
  <si>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</si>
  <si>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</si>
  <si>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</si>
  <si>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</si>
  <si>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</si>
  <si>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</si>
  <si>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</si>
  <si>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</si>
  <si>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</si>
  <si>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</si>
  <si>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</si>
  <si>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</si>
  <si>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</si>
  <si>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</si>
  <si>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</si>
  <si>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</si>
  <si>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</si>
  <si>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</si>
  <si>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</si>
  <si>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</si>
  <si>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</si>
  <si>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</si>
  <si>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</si>
  <si>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</si>
  <si>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</si>
  <si>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</si>
  <si>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</si>
  <si>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</si>
  <si>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</si>
  <si>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</si>
  <si>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</si>
  <si>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</si>
  <si>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</si>
  <si>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</si>
  <si>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</si>
  <si>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</si>
  <si>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</si>
  <si>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</si>
  <si>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</si>
  <si>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</si>
  <si>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</si>
  <si>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</si>
  <si>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</si>
  <si>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</si>
  <si>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</si>
  <si>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</si>
  <si>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</si>
  <si>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</si>
  <si>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</si>
  <si>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</si>
  <si>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</si>
  <si>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</si>
  <si>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</si>
  <si>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</si>
  <si>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</si>
  <si>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</si>
  <si>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</si>
  <si>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</si>
  <si>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</si>
  <si>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</si>
  <si>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</si>
  <si>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</si>
  <si>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</si>
  <si>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</si>
  <si>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</si>
  <si>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</si>
  <si>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</si>
  <si>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</si>
  <si>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</si>
  <si>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</si>
  <si>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</si>
  <si>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</si>
  <si>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</si>
  <si>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</si>
  <si>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</si>
  <si>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</si>
  <si>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</si>
  <si>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</si>
  <si>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</si>
  <si>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</si>
  <si>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</si>
  <si>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</si>
  <si>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</si>
  <si>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</si>
  <si>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</si>
  <si>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</si>
  <si>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</si>
  <si>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</si>
  <si>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</si>
  <si>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</si>
  <si>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</si>
  <si>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</si>
  <si>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</si>
  <si>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</si>
  <si>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</si>
  <si>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</si>
  <si>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</si>
  <si>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</si>
  <si>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</si>
  <si>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</si>
  <si>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</si>
  <si>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</si>
  <si>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</si>
  <si>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</si>
  <si>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</si>
  <si>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</si>
  <si>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</si>
  <si>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</si>
  <si>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</si>
  <si>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</si>
  <si>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</si>
  <si>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</si>
  <si>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</si>
  <si>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</si>
  <si>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</si>
  <si>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</si>
  <si>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</si>
  <si>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</si>
  <si>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</si>
  <si>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</si>
  <si>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</si>
  <si>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</si>
  <si>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</si>
  <si>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</si>
  <si>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</si>
  <si>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</si>
  <si>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</si>
  <si>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</si>
  <si>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</si>
  <si>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</si>
  <si>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</si>
  <si>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</si>
  <si>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</si>
  <si>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</si>
  <si>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</si>
  <si>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</si>
  <si>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</si>
  <si>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</si>
  <si>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</si>
  <si>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</si>
  <si>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</si>
  <si>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</si>
  <si>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</si>
  <si>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</si>
  <si>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</si>
  <si>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</si>
  <si>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</si>
  <si>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</si>
  <si>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</si>
  <si>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</si>
  <si>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</si>
  <si>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</si>
  <si>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</si>
  <si>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</si>
  <si>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</si>
  <si>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</si>
  <si>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</si>
  <si>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</si>
  <si>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</si>
  <si>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</si>
  <si>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</si>
  <si>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</si>
  <si>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</si>
  <si>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</si>
  <si>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</si>
  <si>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</si>
  <si>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</si>
  <si>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</si>
  <si>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</si>
  <si>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</si>
  <si>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</si>
  <si>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</si>
  <si>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</si>
  <si>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</si>
  <si>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</si>
  <si>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</si>
  <si>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</si>
  <si>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</si>
  <si>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</si>
  <si>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</si>
  <si>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</si>
  <si>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</si>
  <si>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</si>
  <si>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</si>
  <si>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</si>
  <si>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</si>
  <si>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</si>
  <si>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</si>
  <si>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</si>
  <si>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</si>
  <si>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</si>
  <si>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</si>
  <si>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</si>
  <si>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</si>
  <si>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</si>
  <si>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</si>
  <si>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</si>
  <si>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</si>
  <si>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</si>
  <si>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</si>
  <si>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</si>
  <si>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</si>
  <si>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</si>
  <si>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</si>
  <si>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</si>
  <si>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</si>
  <si>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</si>
  <si>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</si>
  <si>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</si>
  <si>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</si>
  <si>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</si>
  <si>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</si>
  <si>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</si>
  <si>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</si>
  <si>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</si>
  <si>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</si>
  <si>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</si>
  <si>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</si>
  <si>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</si>
  <si>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</si>
  <si>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</si>
  <si>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</si>
  <si>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</si>
  <si>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</si>
  <si>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</si>
  <si>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</si>
  <si>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</si>
  <si>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</si>
  <si>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</si>
  <si>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</si>
  <si>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</si>
  <si>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</si>
  <si>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</si>
  <si>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</si>
  <si>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</si>
  <si>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</si>
  <si>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</si>
  <si>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</si>
  <si>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</si>
  <si>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</si>
  <si>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</si>
  <si>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</si>
  <si>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</si>
  <si>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</si>
  <si>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</si>
  <si>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</si>
  <si>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</si>
  <si>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</si>
  <si>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</si>
  <si>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</si>
  <si>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</si>
  <si>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</si>
  <si>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</si>
  <si>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</si>
  <si>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</si>
  <si>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</si>
  <si>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</si>
  <si>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</si>
  <si>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</si>
  <si>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</si>
  <si>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</si>
  <si>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</si>
  <si>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</si>
  <si>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</si>
  <si>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</si>
  <si>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</si>
  <si>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</si>
  <si>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</si>
  <si>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</si>
  <si>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</si>
  <si>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</si>
  <si>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</si>
  <si>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</si>
  <si>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</si>
  <si>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</si>
  <si>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</si>
  <si>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</si>
  <si>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</si>
  <si>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</si>
  <si>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</si>
  <si>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</si>
  <si>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</si>
  <si>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</si>
  <si>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</si>
  <si>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</si>
  <si>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</si>
  <si>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</si>
  <si>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</si>
  <si>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</si>
  <si>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</si>
  <si>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</si>
  <si>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</si>
  <si>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</si>
  <si>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</si>
  <si>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</si>
  <si>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</si>
  <si>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</si>
  <si>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</si>
  <si>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</si>
  <si>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</si>
  <si>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</si>
  <si>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</si>
  <si>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</si>
  <si>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</si>
  <si>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</si>
  <si>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</si>
  <si>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</si>
  <si>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</si>
  <si>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</si>
  <si>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</si>
  <si>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</si>
  <si>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</si>
  <si>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</si>
  <si>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</si>
  <si>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</si>
  <si>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</si>
  <si>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</si>
  <si>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</si>
  <si>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</si>
  <si>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</si>
  <si>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</si>
  <si>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</si>
  <si>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</si>
  <si>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</si>
  <si>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</si>
  <si>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</si>
  <si>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</si>
  <si>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</si>
  <si>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</si>
  <si>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</si>
  <si>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</si>
  <si>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</si>
  <si>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</si>
  <si>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</si>
  <si>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</si>
  <si>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</si>
  <si>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</si>
  <si>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</si>
  <si>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</si>
  <si>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</si>
  <si>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</si>
  <si>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</si>
  <si>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</si>
  <si>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</si>
  <si>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</si>
  <si>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</si>
  <si>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</si>
  <si>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</si>
  <si>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</si>
  <si>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</si>
  <si>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</si>
  <si>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</si>
  <si>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</si>
  <si>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</si>
  <si>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</si>
  <si>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</si>
  <si>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</si>
  <si>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</si>
  <si>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</si>
  <si>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</si>
  <si>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</si>
  <si>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</si>
  <si>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</si>
  <si>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</si>
  <si>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</si>
  <si>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</si>
  <si>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</si>
  <si>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</si>
  <si>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</si>
  <si>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</si>
  <si>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</si>
  <si>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</si>
  <si>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</si>
  <si>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</si>
  <si>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</si>
  <si>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</si>
  <si>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</si>
  <si>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</si>
  <si>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</si>
  <si>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</si>
  <si>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</si>
  <si>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</si>
  <si>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</si>
  <si>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</si>
  <si>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</si>
  <si>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</si>
  <si>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</si>
  <si>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</si>
  <si>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</si>
  <si>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</si>
  <si>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</si>
  <si>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</si>
  <si>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</si>
  <si>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</si>
  <si>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</si>
  <si>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</si>
  <si>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</si>
  <si>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</si>
  <si>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</si>
  <si>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</si>
  <si>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</si>
  <si>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</si>
  <si>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</si>
  <si>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</si>
  <si>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</si>
  <si>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</si>
  <si>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</si>
  <si>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</si>
  <si>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</si>
  <si>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</si>
  <si>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</si>
  <si>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</si>
  <si>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</si>
  <si>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</si>
  <si>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</si>
  <si>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</si>
  <si>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</si>
  <si>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</si>
  <si>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</si>
  <si>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</si>
  <si>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</si>
  <si>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</si>
  <si>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</si>
  <si>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</si>
  <si>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</si>
  <si>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</si>
  <si>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</si>
  <si>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</si>
  <si>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</si>
  <si>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</si>
  <si>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</si>
  <si>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</si>
  <si>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</si>
  <si>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</si>
  <si>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</si>
  <si>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</si>
  <si>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</si>
  <si>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</si>
  <si>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</si>
  <si>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</si>
  <si>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</si>
  <si>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</si>
  <si>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</si>
  <si>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</si>
  <si>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</si>
  <si>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</si>
  <si>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</si>
  <si>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</si>
  <si>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</si>
  <si>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</si>
  <si>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</si>
  <si>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</si>
  <si>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</si>
  <si>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</si>
  <si>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</si>
  <si>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</si>
  <si>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</si>
  <si>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</si>
  <si>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</si>
  <si>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</si>
  <si>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</si>
  <si>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</si>
  <si>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</si>
  <si>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</si>
  <si>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</si>
  <si>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</si>
  <si>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</si>
  <si>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</si>
  <si>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</si>
  <si>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</si>
  <si>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</si>
  <si>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</si>
  <si>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</si>
  <si>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</si>
  <si>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</si>
  <si>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</si>
  <si>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</si>
  <si>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</si>
  <si>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</si>
  <si>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</si>
  <si>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</si>
  <si>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</si>
  <si>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</si>
  <si>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</si>
  <si>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</si>
  <si>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</si>
  <si>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</si>
  <si>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</si>
  <si>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</si>
  <si>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</si>
  <si>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</si>
  <si>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</si>
  <si>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</si>
  <si>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</si>
  <si>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</si>
  <si>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</si>
  <si>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</si>
  <si>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</si>
  <si>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</si>
  <si>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</si>
  <si>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</si>
  <si>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</si>
  <si>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</si>
  <si>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</si>
  <si>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</si>
  <si>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</si>
  <si>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</si>
  <si>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</si>
  <si>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</si>
  <si>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</si>
  <si>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</si>
  <si>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</si>
  <si>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</si>
  <si>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</si>
  <si>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</si>
  <si>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</si>
  <si>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</si>
  <si>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</si>
  <si>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</si>
  <si>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</si>
  <si>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</si>
  <si>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</si>
  <si>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</si>
  <si>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</si>
  <si>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</si>
  <si>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</si>
  <si>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</si>
  <si>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</si>
  <si>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</si>
  <si>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</si>
  <si>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</si>
  <si>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</si>
  <si>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</si>
  <si>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</si>
  <si>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</si>
  <si>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</si>
  <si>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</si>
  <si>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</si>
  <si>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</si>
  <si>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</si>
  <si>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</si>
  <si>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</si>
  <si>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</si>
  <si>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</si>
  <si>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</si>
  <si>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</si>
  <si>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</si>
  <si>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</si>
  <si>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</si>
  <si>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</si>
  <si>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</si>
  <si>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</si>
  <si>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</si>
  <si>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</si>
  <si>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</si>
  <si>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</si>
  <si>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</si>
  <si>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</si>
  <si>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</si>
  <si>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</si>
  <si>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</si>
  <si>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</si>
  <si>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</si>
  <si>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</si>
  <si>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</si>
  <si>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</si>
  <si>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</si>
  <si>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</si>
  <si>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</si>
  <si>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</si>
  <si>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</si>
  <si>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</si>
  <si>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</si>
  <si>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</si>
  <si>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</si>
  <si>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</si>
  <si>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</si>
  <si>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</si>
  <si>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</si>
  <si>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</si>
  <si>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</si>
  <si>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</si>
  <si>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</si>
  <si>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</si>
  <si>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</si>
  <si>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</si>
  <si>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</si>
  <si>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</si>
  <si>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</si>
  <si>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</si>
  <si>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</si>
  <si>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</si>
  <si>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</si>
  <si>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</si>
  <si>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</si>
  <si>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</si>
  <si>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</si>
  <si>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</si>
  <si>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</si>
  <si>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</si>
  <si>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</si>
  <si>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</si>
  <si>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</si>
  <si>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</si>
  <si>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</si>
  <si>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</si>
  <si>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</si>
  <si>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</si>
  <si>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</si>
  <si>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</si>
  <si>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</si>
  <si>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</si>
  <si>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</si>
  <si>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</si>
  <si>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</si>
  <si>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</si>
  <si>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</si>
  <si>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</si>
  <si>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</si>
  <si>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</si>
  <si>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</si>
  <si>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</si>
  <si>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</si>
  <si>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</si>
  <si>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</si>
  <si>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</si>
  <si>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</si>
  <si>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</si>
  <si>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</si>
  <si>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</si>
  <si>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</si>
  <si>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</si>
  <si>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</si>
  <si>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</si>
  <si>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</si>
  <si>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</si>
  <si>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</si>
  <si>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</si>
  <si>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</si>
  <si>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</si>
  <si>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</si>
  <si>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</si>
  <si>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</si>
  <si>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</si>
  <si>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</si>
  <si>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</si>
  <si>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</si>
  <si>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</si>
  <si>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</si>
  <si>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</si>
  <si>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</si>
  <si>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</si>
  <si>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</si>
  <si>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</si>
  <si>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</si>
  <si>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</si>
  <si>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</si>
  <si>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</si>
  <si>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</si>
  <si>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</si>
  <si>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</si>
  <si>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</si>
  <si>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</si>
  <si>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</si>
  <si>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</si>
  <si>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</si>
  <si>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</si>
  <si>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</si>
  <si>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</si>
  <si>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</si>
  <si>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</si>
  <si>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</si>
  <si>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</si>
  <si>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</si>
  <si>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</si>
  <si>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</si>
  <si>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</si>
  <si>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</si>
  <si>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</si>
  <si>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</si>
  <si>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</si>
  <si>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</si>
  <si>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</si>
  <si>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</si>
  <si>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</si>
  <si>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</si>
  <si>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</si>
  <si>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</si>
  <si>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</si>
  <si>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</si>
  <si>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</si>
  <si>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</si>
  <si>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</si>
  <si>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</si>
  <si>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</si>
  <si>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</si>
  <si>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</si>
  <si>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</si>
  <si>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</si>
  <si>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</si>
  <si>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</si>
  <si>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</si>
  <si>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</si>
  <si>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</si>
  <si>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</si>
  <si>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</si>
  <si>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</si>
  <si>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</si>
  <si>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</si>
  <si>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</si>
  <si>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</si>
  <si>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</si>
  <si>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</si>
  <si>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</si>
  <si>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</si>
  <si>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</si>
  <si>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</si>
  <si>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</si>
  <si>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</si>
  <si>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</si>
  <si>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</si>
  <si>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</si>
  <si>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</si>
  <si>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</si>
  <si>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</si>
  <si>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</si>
  <si>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</si>
  <si>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</si>
  <si>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</si>
  <si>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</si>
  <si>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</si>
  <si>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</si>
  <si>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</si>
  <si>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</si>
  <si>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</si>
  <si>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</si>
  <si>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</si>
  <si>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</si>
  <si>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</si>
  <si>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</si>
  <si>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</si>
  <si>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</si>
  <si>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</si>
  <si>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</si>
  <si>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</si>
  <si>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</si>
  <si>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</si>
  <si>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</si>
  <si>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</si>
  <si>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</si>
  <si>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</si>
  <si>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</si>
  <si>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</si>
  <si>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</si>
  <si>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</si>
  <si>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</si>
  <si>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</si>
  <si>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</si>
  <si>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</si>
  <si>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</si>
  <si>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</si>
  <si>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</si>
  <si>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</si>
  <si>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</si>
  <si>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</si>
  <si>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</si>
  <si>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</si>
  <si>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</si>
  <si>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</si>
  <si>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</si>
  <si>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</si>
  <si>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</si>
  <si>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</si>
  <si>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</si>
  <si>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</si>
  <si>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</si>
  <si>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</si>
  <si>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</si>
  <si>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</si>
  <si>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</si>
  <si>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</si>
  <si>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</si>
  <si>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</si>
  <si>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</si>
  <si>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</si>
  <si>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</si>
  <si>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</si>
  <si>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</si>
  <si>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</si>
  <si>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</si>
  <si>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</si>
  <si>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</si>
  <si>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</si>
  <si>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</si>
  <si>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</si>
  <si>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</si>
  <si>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</si>
  <si>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</si>
  <si>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</si>
  <si>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</si>
  <si>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</si>
  <si>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</si>
  <si>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</si>
  <si>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</si>
  <si>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</si>
  <si>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</si>
  <si>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</si>
  <si>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</si>
  <si>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</si>
  <si>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</si>
  <si>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</si>
  <si>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</si>
  <si>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</si>
  <si>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</si>
  <si>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</si>
  <si>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</si>
  <si>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</si>
  <si>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</si>
  <si>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</si>
  <si>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</si>
  <si>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</si>
  <si>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</si>
  <si>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</si>
  <si>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</si>
  <si>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</si>
  <si>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</si>
  <si>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</si>
  <si>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</si>
  <si>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</si>
  <si>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</si>
  <si>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</si>
  <si>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</si>
  <si>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</si>
  <si>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</si>
  <si>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</si>
  <si>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</si>
  <si>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</si>
  <si>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</si>
  <si>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</si>
  <si>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</si>
  <si>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</si>
  <si>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</si>
  <si>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</si>
  <si>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</si>
  <si>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</si>
  <si>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</si>
  <si>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</si>
  <si>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</si>
  <si>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</si>
  <si>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</si>
  <si>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</si>
  <si>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</si>
  <si>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</si>
  <si>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</si>
  <si>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</si>
  <si>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</si>
  <si>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</si>
  <si>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</si>
  <si>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</si>
  <si>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</si>
  <si>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</si>
  <si>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</si>
  <si>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</si>
  <si>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</si>
  <si>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</si>
  <si>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</si>
  <si>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</si>
  <si>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</si>
  <si>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</si>
  <si>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</si>
  <si>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</si>
  <si>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</si>
  <si>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</si>
  <si>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</si>
  <si>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</si>
  <si>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</si>
  <si>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</si>
  <si>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</si>
  <si>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</si>
  <si>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</si>
  <si>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</si>
  <si>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</si>
  <si>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</si>
  <si>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</si>
  <si>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</si>
  <si>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</si>
  <si>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</si>
  <si>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</si>
  <si>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</si>
  <si>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</si>
  <si>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</si>
  <si>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</si>
  <si>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</si>
  <si>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</si>
  <si>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</si>
  <si>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</si>
  <si>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</si>
  <si>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</si>
  <si>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</si>
  <si>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</si>
  <si>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</si>
  <si>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</si>
  <si>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</si>
  <si>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</si>
  <si>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</si>
  <si>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</si>
  <si>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</si>
  <si>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</si>
  <si>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</si>
  <si>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</si>
  <si>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</si>
  <si>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</si>
  <si>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</si>
  <si>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</si>
  <si>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</si>
  <si>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</si>
  <si>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</si>
  <si>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</si>
  <si>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</si>
  <si>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</si>
  <si>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</si>
  <si>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</si>
  <si>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</si>
  <si>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</si>
  <si>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</si>
  <si>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</si>
  <si>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</si>
  <si>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</si>
  <si>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</si>
  <si>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</si>
  <si>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</si>
  <si>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</si>
  <si>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</si>
  <si>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</si>
  <si>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</si>
  <si>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</si>
  <si>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</si>
  <si>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</si>
  <si>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</si>
  <si>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</si>
  <si>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</si>
  <si>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</si>
  <si>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</si>
  <si>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</si>
  <si>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</si>
  <si>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</si>
  <si>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</si>
  <si>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</si>
  <si>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</si>
  <si>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</si>
  <si>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</si>
  <si>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</si>
  <si>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</si>
  <si>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</si>
  <si>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</si>
  <si>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</si>
  <si>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</si>
  <si>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</si>
  <si>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</si>
  <si>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</si>
  <si>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</si>
  <si>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</si>
  <si>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</si>
  <si>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</si>
  <si>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</si>
  <si>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</si>
  <si>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</si>
  <si>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</si>
  <si>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</si>
  <si>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</si>
  <si>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</si>
  <si>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</si>
  <si>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</si>
  <si>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</si>
  <si>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</si>
  <si>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</si>
  <si>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</si>
  <si>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</si>
  <si>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</si>
  <si>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</si>
  <si>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</si>
  <si>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</si>
  <si>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</si>
  <si>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</si>
  <si>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</si>
  <si>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</si>
  <si>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</si>
  <si>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</si>
  <si>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</si>
  <si>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</si>
  <si>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</si>
  <si>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</si>
  <si>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</si>
  <si>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</si>
  <si>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</si>
  <si>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</si>
  <si>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</si>
  <si>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</si>
  <si>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</si>
  <si>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</si>
  <si>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</si>
  <si>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</si>
  <si>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</si>
  <si>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</si>
  <si>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</si>
  <si>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</si>
  <si>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</si>
  <si>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</si>
  <si>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</si>
  <si>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</si>
  <si>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</si>
  <si>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</si>
  <si>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</si>
  <si>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</si>
  <si>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</si>
  <si>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</si>
  <si>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</si>
  <si>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</si>
  <si>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</si>
  <si>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</si>
  <si>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</si>
  <si>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</si>
  <si>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</si>
  <si>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</si>
  <si>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</si>
  <si>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</si>
  <si>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</si>
  <si>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</si>
  <si>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</si>
  <si>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</si>
  <si>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</si>
  <si>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</si>
  <si>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</si>
  <si>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</si>
  <si>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</si>
  <si>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</si>
  <si>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</si>
  <si>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</si>
  <si>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</si>
  <si>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</si>
  <si>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</si>
  <si>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</si>
  <si>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</si>
  <si>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</si>
  <si>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</si>
  <si>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</si>
  <si>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</si>
  <si>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</si>
  <si>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</si>
  <si>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</si>
  <si>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</si>
  <si>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</si>
  <si>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</si>
  <si>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</si>
  <si>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</si>
  <si>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</si>
  <si>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</si>
  <si>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</si>
  <si>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</si>
  <si>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</si>
  <si>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</si>
  <si>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</si>
  <si>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</si>
  <si>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</si>
  <si>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</si>
  <si>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</si>
  <si>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</si>
  <si>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</si>
  <si>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</si>
  <si>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</si>
  <si>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</si>
  <si>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</si>
  <si>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</si>
  <si>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</si>
  <si>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</si>
  <si>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</si>
  <si>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</si>
  <si>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</si>
  <si>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</si>
  <si>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</si>
  <si>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</si>
  <si>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</si>
  <si>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</si>
  <si>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</si>
  <si>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</si>
  <si>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</si>
  <si>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</si>
  <si>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</si>
  <si>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</si>
  <si>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</si>
  <si>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</si>
  <si>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</si>
  <si>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</si>
  <si>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</si>
  <si>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</si>
  <si>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</si>
  <si>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</si>
  <si>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</si>
  <si>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</si>
  <si>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</si>
  <si>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</si>
  <si>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</si>
  <si>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</si>
  <si>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</si>
  <si>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</si>
  <si>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</si>
  <si>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</si>
  <si>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</si>
  <si>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</si>
  <si>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</si>
  <si>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</si>
  <si>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</si>
  <si>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</si>
  <si>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</si>
  <si>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</si>
  <si>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</si>
  <si>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</si>
  <si>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</si>
  <si>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</si>
  <si>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</si>
  <si>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</si>
  <si>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</si>
  <si>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</si>
  <si>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</si>
  <si>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</si>
  <si>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</si>
  <si>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</si>
  <si>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</si>
  <si>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</si>
  <si>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</si>
  <si>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</si>
  <si>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</si>
  <si>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</si>
  <si>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</si>
  <si>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</si>
  <si>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</si>
  <si>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</si>
  <si>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</si>
  <si>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</si>
  <si>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</si>
  <si>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</si>
  <si>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</si>
  <si>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</si>
  <si>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</si>
  <si>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</si>
  <si>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</si>
  <si>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</si>
  <si>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</si>
  <si>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</si>
  <si>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</si>
  <si>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</si>
  <si>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</si>
  <si>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</si>
  <si>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</si>
  <si>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</si>
  <si>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</si>
  <si>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</si>
  <si>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</si>
  <si>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</si>
  <si>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</si>
  <si>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</si>
  <si>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</si>
  <si>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</si>
  <si>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</si>
  <si>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</si>
  <si>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</si>
  <si>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</si>
  <si>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</si>
  <si>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</si>
  <si>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</si>
  <si>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</si>
  <si>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</si>
  <si>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</si>
  <si>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</si>
  <si>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</si>
  <si>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</si>
  <si>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</si>
  <si>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</si>
  <si>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</si>
  <si>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</si>
  <si>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</si>
  <si>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</si>
  <si>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</si>
  <si>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</si>
  <si>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</si>
  <si>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</si>
  <si>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</si>
  <si>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</si>
  <si>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</si>
  <si>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</si>
  <si>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</si>
  <si>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</si>
  <si>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</si>
  <si>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</si>
  <si>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</si>
  <si>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</si>
  <si>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</si>
  <si>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</si>
  <si>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</si>
  <si>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</si>
  <si>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</si>
  <si>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</si>
  <si>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</si>
  <si>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</si>
  <si>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</si>
  <si>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</si>
  <si>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</si>
  <si>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</si>
  <si>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</si>
  <si>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</si>
  <si>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</si>
  <si>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</si>
  <si>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</si>
  <si>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</si>
  <si>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</si>
  <si>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</si>
  <si>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</si>
  <si>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</si>
  <si>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</si>
  <si>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</si>
  <si>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</si>
  <si>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</si>
  <si>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</si>
  <si>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</si>
  <si>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</si>
  <si>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</si>
  <si>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</si>
  <si>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</si>
  <si>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</si>
  <si>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</si>
  <si>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</si>
  <si>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</si>
  <si>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</si>
  <si>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</si>
  <si>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</si>
  <si>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</si>
  <si>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</si>
  <si>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</si>
  <si>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</si>
  <si>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</si>
  <si>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</si>
  <si>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</si>
  <si>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</si>
  <si>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</si>
  <si>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</si>
  <si>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</si>
  <si>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</si>
  <si>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</si>
  <si>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</si>
  <si>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</si>
  <si>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</si>
  <si>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</si>
  <si>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</si>
  <si>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</si>
  <si>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</si>
  <si>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</si>
  <si>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</si>
  <si>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</si>
  <si>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</si>
  <si>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</si>
  <si>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</si>
  <si>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</si>
  <si>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</si>
  <si>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</si>
  <si>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</si>
  <si>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</si>
  <si>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</si>
  <si>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</si>
  <si>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</si>
  <si>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</si>
  <si>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</si>
  <si>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</si>
  <si>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</si>
  <si>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</si>
  <si>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</si>
  <si>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</si>
  <si>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</si>
  <si>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</si>
  <si>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</si>
  <si>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</si>
  <si>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</si>
  <si>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</si>
  <si>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</si>
  <si>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</si>
  <si>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</si>
  <si>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</si>
  <si>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</si>
  <si>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</si>
  <si>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</si>
  <si>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</si>
  <si>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</si>
  <si>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</si>
  <si>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</si>
  <si>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</si>
  <si>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</si>
  <si>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</si>
  <si>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</si>
  <si>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</si>
  <si>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</si>
  <si>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</si>
  <si>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</si>
  <si>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</si>
  <si>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</si>
  <si>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</si>
  <si>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</si>
  <si>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</si>
  <si>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</si>
  <si>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</si>
  <si>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</si>
  <si>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</si>
  <si>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</si>
  <si>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</si>
  <si>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</si>
  <si>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</si>
  <si>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</si>
  <si>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</si>
  <si>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</si>
  <si>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</si>
  <si>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</si>
  <si>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</si>
  <si>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</si>
  <si>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</si>
  <si>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</si>
  <si>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</si>
  <si>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</si>
  <si>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</si>
  <si>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</si>
  <si>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</si>
  <si>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</si>
  <si>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</si>
  <si>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</si>
  <si>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</si>
  <si>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</si>
  <si>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</si>
  <si>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</si>
  <si>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</si>
  <si>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</si>
  <si>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</si>
  <si>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</si>
  <si>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</si>
  <si>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</si>
  <si>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</si>
  <si>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</si>
  <si>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</si>
  <si>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</si>
  <si>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</si>
  <si>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</si>
  <si>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</si>
  <si>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</si>
  <si>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</si>
  <si>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</si>
  <si>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</si>
  <si>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</si>
  <si>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</si>
  <si>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</si>
  <si>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</si>
  <si>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</si>
  <si>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</si>
  <si>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</si>
  <si>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</si>
  <si>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</si>
  <si>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</si>
  <si>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</si>
  <si>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</si>
  <si>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</si>
  <si>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</si>
  <si>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</si>
  <si>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</si>
  <si>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</si>
  <si>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</si>
  <si>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</si>
  <si>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</si>
  <si>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</si>
  <si>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</si>
  <si>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</si>
  <si>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</si>
  <si>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</si>
  <si>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</si>
  <si>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</si>
  <si>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</si>
  <si>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</si>
  <si>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</si>
  <si>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</si>
  <si>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</si>
  <si>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</si>
  <si>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</si>
  <si>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</si>
  <si>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</si>
  <si>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</si>
  <si>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</si>
  <si>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</si>
  <si>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</si>
  <si>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</si>
  <si>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</si>
  <si>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</si>
  <si>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</si>
  <si>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</si>
  <si>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</si>
  <si>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</si>
  <si>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</si>
  <si>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</si>
  <si>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</si>
  <si>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</si>
  <si>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</si>
  <si>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</si>
  <si>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</si>
  <si>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</si>
  <si>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</si>
  <si>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</si>
  <si>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</si>
  <si>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</si>
  <si>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</si>
  <si>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</si>
  <si>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</si>
  <si>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</si>
  <si>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</si>
  <si>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</si>
  <si>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</si>
  <si>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</si>
  <si>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</si>
  <si>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</si>
  <si>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</si>
  <si>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</si>
  <si>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</si>
  <si>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</si>
  <si>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</si>
  <si>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</si>
  <si>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</si>
  <si>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</si>
  <si>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</si>
  <si>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</si>
  <si>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</si>
  <si>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</si>
  <si>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</si>
  <si>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</si>
  <si>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</si>
  <si>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</si>
  <si>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</si>
  <si>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</si>
  <si>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</si>
  <si>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</si>
  <si>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</si>
  <si>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</si>
  <si>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</si>
  <si>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</si>
  <si>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</si>
  <si>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</si>
  <si>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</si>
  <si>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</si>
  <si>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</si>
  <si>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</si>
  <si>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</si>
  <si>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</si>
  <si>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</si>
  <si>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</si>
  <si>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</si>
  <si>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</si>
  <si>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</si>
  <si>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</si>
  <si>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</si>
  <si>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</si>
  <si>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</si>
  <si>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</si>
  <si>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</si>
  <si>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</si>
  <si>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</si>
  <si>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</si>
  <si>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</si>
  <si>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</si>
  <si>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</si>
  <si>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</si>
  <si>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</si>
  <si>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</si>
  <si>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</si>
  <si>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</si>
  <si>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</si>
  <si>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</si>
  <si>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</si>
  <si>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</si>
  <si>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</si>
  <si>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</si>
  <si>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</si>
  <si>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</si>
  <si>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</si>
  <si>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</si>
  <si>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</si>
  <si>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</si>
  <si>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</si>
  <si>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</si>
  <si>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</si>
  <si>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</si>
  <si>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</si>
  <si>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</si>
  <si>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</si>
  <si>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</si>
  <si>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</si>
  <si>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</si>
  <si>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</si>
  <si>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</si>
  <si>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</si>
  <si>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</si>
  <si>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</si>
  <si>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</si>
  <si>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</si>
  <si>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</si>
  <si>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</si>
  <si>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</si>
  <si>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</si>
  <si>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</si>
  <si>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</si>
  <si>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</si>
  <si>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</si>
  <si>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</si>
  <si>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</si>
  <si>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</si>
  <si>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</si>
  <si>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</si>
  <si>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</si>
  <si>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</si>
  <si>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</si>
  <si>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</si>
  <si>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</si>
  <si>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</si>
  <si>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</si>
  <si>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</si>
  <si>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</si>
  <si>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</si>
  <si>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</si>
  <si>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</si>
  <si>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</si>
  <si>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</si>
  <si>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</si>
  <si>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</si>
  <si>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</si>
  <si>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</si>
  <si>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</si>
  <si>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</si>
  <si>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</si>
  <si>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</si>
  <si>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</si>
  <si>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</si>
  <si>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</si>
  <si>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</si>
  <si>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</si>
  <si>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</si>
  <si>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</si>
  <si>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</si>
  <si>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</si>
  <si>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</si>
  <si>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</si>
  <si>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</si>
  <si>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</si>
  <si>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</si>
  <si>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</si>
  <si>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</si>
  <si>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</si>
  <si>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</si>
  <si>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</si>
  <si>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</si>
  <si>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</si>
  <si>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</si>
  <si>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</si>
  <si>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</si>
  <si>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</si>
  <si>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</si>
  <si>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</si>
  <si>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</si>
  <si>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</si>
  <si>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</si>
  <si>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</si>
  <si>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</si>
  <si>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</si>
  <si>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</si>
  <si>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</si>
  <si>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</si>
  <si>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</si>
  <si>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</si>
  <si>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</si>
  <si>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</si>
  <si>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</si>
  <si>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</si>
  <si>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</si>
  <si>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</si>
  <si>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</si>
  <si>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</si>
  <si>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</si>
  <si>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</si>
  <si>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</si>
  <si>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</si>
  <si>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</si>
  <si>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</si>
  <si>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</si>
  <si>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</si>
  <si>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</si>
  <si>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</si>
  <si>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</si>
  <si>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</si>
  <si>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</si>
  <si>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</si>
  <si>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</si>
  <si>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</si>
  <si>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</si>
  <si>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</si>
  <si>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</si>
  <si>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</si>
  <si>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</si>
  <si>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</si>
  <si>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</si>
  <si>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</si>
  <si>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</si>
  <si>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</si>
  <si>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</si>
  <si>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</si>
  <si>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</si>
  <si>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</si>
  <si>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</si>
  <si>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</si>
  <si>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</si>
  <si>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</si>
  <si>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</si>
  <si>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</si>
  <si>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</si>
  <si>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</si>
  <si>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</si>
  <si>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</si>
  <si>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</si>
  <si>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</si>
  <si>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</si>
  <si>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</si>
  <si>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</si>
  <si>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</si>
  <si>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</si>
  <si>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</si>
  <si>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</si>
  <si>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</si>
  <si>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</si>
  <si>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</si>
  <si>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</si>
  <si>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</si>
  <si>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</si>
  <si>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</si>
  <si>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</si>
  <si>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</si>
  <si>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</si>
  <si>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</si>
  <si>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</si>
  <si>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</si>
  <si>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</si>
  <si>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</si>
  <si>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</si>
  <si>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</si>
  <si>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</si>
  <si>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</si>
  <si>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</si>
  <si>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</si>
  <si>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</si>
  <si>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</si>
  <si>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</si>
  <si>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</si>
  <si>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</si>
  <si>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</si>
  <si>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</si>
  <si>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</si>
  <si>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</si>
  <si>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</si>
  <si>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</si>
  <si>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</si>
  <si>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</si>
  <si>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</si>
  <si>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</si>
  <si>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</si>
  <si>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</si>
  <si>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</si>
  <si>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</si>
  <si>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</si>
  <si>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</si>
  <si>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</si>
  <si>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</si>
  <si>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</si>
  <si>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</si>
  <si>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</si>
  <si>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</si>
  <si>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</si>
  <si>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</si>
  <si>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</si>
  <si>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</si>
  <si>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</si>
  <si>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</si>
  <si>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</si>
  <si>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</si>
  <si>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</si>
  <si>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</si>
  <si>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</si>
  <si>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</si>
  <si>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</si>
  <si>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</si>
  <si>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</si>
  <si>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</si>
  <si>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</si>
  <si>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</si>
  <si>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</si>
  <si>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</si>
  <si>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</si>
  <si>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</si>
  <si>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</si>
  <si>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</si>
  <si>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</si>
  <si>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</si>
  <si>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</si>
  <si>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</si>
  <si>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</si>
  <si>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</si>
  <si>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</si>
  <si>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</si>
  <si>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</si>
  <si>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</si>
  <si>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</si>
  <si>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</si>
  <si>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</si>
  <si>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</si>
  <si>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</si>
  <si>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</si>
  <si>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</si>
  <si>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</si>
  <si>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</si>
  <si>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</si>
  <si>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</si>
  <si>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</si>
  <si>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</si>
  <si>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</si>
  <si>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</si>
  <si>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</si>
  <si>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</si>
  <si>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</si>
  <si>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</si>
  <si>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</si>
  <si>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</si>
  <si>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</si>
  <si>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</si>
  <si>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</si>
  <si>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</si>
  <si>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</si>
  <si>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</si>
  <si>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</si>
  <si>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</si>
  <si>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</si>
  <si>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</si>
  <si>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</si>
  <si>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</si>
  <si>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</si>
  <si>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</si>
  <si>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</si>
  <si>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</si>
  <si>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</si>
  <si>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</si>
  <si>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</si>
  <si>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</si>
  <si>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</si>
  <si>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</si>
  <si>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</si>
  <si>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</si>
  <si>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</si>
  <si>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</si>
  <si>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</si>
  <si>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</si>
  <si>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</si>
  <si>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</si>
  <si>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</si>
  <si>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</si>
  <si>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</si>
  <si>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</si>
  <si>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</si>
  <si>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</si>
  <si>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</si>
  <si>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</si>
  <si>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</si>
  <si>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</si>
  <si>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</si>
  <si>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</si>
  <si>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</si>
  <si>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</si>
  <si>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</si>
  <si>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</si>
  <si>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</si>
  <si>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</si>
  <si>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</si>
  <si>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</si>
  <si>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</si>
  <si>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</si>
  <si>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</si>
  <si>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</si>
  <si>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</si>
  <si>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</si>
  <si>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</si>
  <si>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</si>
  <si>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</si>
  <si>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</si>
  <si>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</si>
  <si>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</si>
  <si>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</si>
  <si>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</si>
  <si>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</si>
  <si>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</si>
  <si>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</si>
  <si>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</si>
  <si>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</si>
  <si>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</si>
  <si>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</si>
  <si>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</si>
  <si>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</si>
  <si>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</si>
  <si>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</si>
  <si>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</si>
  <si>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</si>
  <si>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</si>
  <si>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</si>
  <si>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</si>
  <si>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</si>
  <si>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</si>
  <si>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</si>
  <si>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</si>
  <si>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</si>
  <si>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</si>
  <si>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</si>
  <si>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</si>
  <si>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</si>
  <si>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</si>
  <si>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</si>
  <si>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</si>
  <si>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</si>
  <si>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</si>
  <si>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</si>
  <si>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</si>
  <si>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</si>
  <si>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</si>
  <si>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</si>
  <si>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</si>
  <si>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</si>
  <si>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</si>
  <si>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</si>
  <si>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</si>
  <si>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</si>
  <si>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</si>
  <si>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</si>
  <si>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</si>
  <si>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</si>
  <si>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</si>
  <si>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</si>
  <si>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</si>
  <si>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</si>
  <si>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</si>
  <si>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</si>
  <si>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</si>
  <si>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</si>
  <si>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</si>
  <si>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</si>
  <si>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</si>
  <si>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</si>
  <si>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</si>
  <si>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</si>
  <si>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</si>
  <si>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</si>
  <si>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</si>
  <si>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</si>
  <si>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</si>
  <si>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</si>
  <si>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</si>
  <si>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</si>
  <si>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</si>
  <si>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</si>
  <si>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</si>
  <si>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</si>
  <si>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</si>
  <si>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</si>
  <si>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</si>
  <si>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</si>
  <si>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</si>
  <si>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</si>
  <si>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</si>
  <si>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</si>
  <si>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</si>
  <si>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</si>
  <si>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</si>
  <si>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</si>
  <si>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</si>
  <si>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</si>
  <si>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</si>
  <si>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</si>
  <si>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</si>
  <si>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</si>
  <si>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</si>
  <si>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</si>
  <si>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</si>
  <si>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</si>
  <si>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</si>
  <si>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</si>
  <si>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</si>
  <si>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</si>
  <si>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</si>
  <si>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</si>
  <si>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</si>
  <si>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</si>
  <si>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</si>
  <si>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</si>
  <si>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</si>
  <si>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</si>
  <si>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</si>
  <si>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</si>
  <si>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</si>
  <si>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</si>
  <si>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</si>
  <si>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</si>
  <si>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</si>
  <si>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</si>
  <si>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</si>
  <si>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</si>
  <si>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</si>
  <si>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</si>
  <si>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</si>
  <si>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</si>
  <si>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</si>
  <si>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</si>
  <si>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</si>
  <si>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</si>
  <si>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</si>
  <si>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</si>
  <si>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</si>
  <si>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</si>
  <si>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</si>
  <si>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</si>
  <si>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</si>
  <si>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</si>
  <si>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</si>
  <si>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</si>
  <si>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</si>
  <si>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</si>
  <si>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</si>
  <si>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</si>
  <si>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</si>
  <si>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</si>
  <si>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</si>
  <si>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</si>
  <si>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</si>
  <si>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</si>
  <si>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</si>
  <si>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</si>
  <si>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</si>
  <si>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</si>
  <si>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</si>
  <si>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</si>
  <si>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</si>
  <si>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</si>
  <si>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</si>
  <si>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</si>
  <si>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</si>
  <si>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</si>
  <si>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</si>
  <si>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</si>
  <si>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</si>
  <si>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</si>
  <si>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</si>
  <si>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</si>
  <si>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</si>
  <si>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</si>
  <si>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</si>
  <si>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</si>
  <si>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</si>
  <si>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</si>
  <si>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</si>
  <si>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</si>
  <si>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</si>
  <si>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</si>
  <si>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</si>
  <si>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</si>
  <si>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</si>
  <si>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</si>
  <si>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</si>
  <si>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</si>
  <si>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</si>
  <si>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</si>
  <si>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</si>
  <si>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</si>
  <si>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</si>
  <si>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</si>
  <si>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</si>
  <si>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</si>
  <si>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</si>
  <si>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</si>
  <si>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</si>
  <si>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</si>
  <si>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</si>
  <si>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</si>
  <si>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</si>
  <si>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</si>
  <si>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</si>
  <si>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</si>
  <si>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</si>
  <si>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</si>
  <si>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</si>
  <si>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</si>
  <si>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</si>
  <si>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</si>
  <si>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</si>
  <si>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</si>
  <si>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</si>
  <si>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</si>
  <si>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</si>
  <si>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</si>
  <si>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</si>
  <si>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</si>
  <si>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</si>
  <si>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</si>
  <si>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</si>
  <si>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</si>
  <si>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</si>
  <si>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</si>
  <si>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</si>
  <si>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</si>
  <si>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</si>
  <si>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</si>
  <si>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</si>
  <si>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</si>
  <si>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</si>
  <si>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</si>
  <si>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</si>
  <si>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</si>
  <si>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</si>
  <si>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</si>
  <si>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</si>
  <si>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</si>
  <si>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</si>
  <si>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</si>
  <si>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</si>
  <si>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</si>
  <si>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</si>
  <si>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</si>
  <si>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</si>
  <si>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</si>
  <si>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</si>
  <si>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</si>
  <si>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</si>
  <si>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</si>
  <si>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</si>
  <si>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</si>
  <si>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</si>
  <si>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</si>
  <si>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</si>
  <si>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</si>
  <si>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</si>
  <si>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</si>
  <si>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</si>
  <si>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</si>
  <si>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</si>
  <si>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</si>
  <si>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</si>
  <si>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</si>
  <si>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</si>
  <si>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</si>
  <si>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</si>
  <si>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</si>
  <si>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</si>
  <si>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</si>
  <si>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</si>
  <si>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</si>
  <si>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</si>
  <si>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</si>
  <si>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</si>
  <si>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</si>
  <si>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</si>
  <si>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</si>
  <si>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</si>
  <si>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</si>
  <si>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</si>
  <si>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</si>
  <si>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</si>
  <si>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</si>
  <si>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</si>
  <si>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</si>
  <si>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</si>
  <si>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</si>
  <si>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</si>
  <si>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</si>
  <si>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</si>
  <si>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</si>
  <si>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</si>
  <si>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</si>
  <si>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</si>
  <si>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</si>
  <si>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</si>
  <si>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</si>
  <si>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</si>
  <si>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</si>
  <si>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</si>
  <si>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</si>
  <si>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</si>
  <si>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</si>
  <si>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</si>
  <si>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</si>
  <si>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</si>
  <si>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</si>
  <si>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</si>
  <si>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</si>
  <si>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</si>
  <si>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</si>
  <si>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</si>
  <si>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</si>
  <si>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</si>
  <si>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</si>
  <si>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</si>
  <si>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</si>
  <si>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</si>
  <si>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</si>
  <si>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</si>
  <si>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</si>
  <si>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</si>
  <si>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</si>
  <si>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</si>
  <si>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</si>
  <si>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</si>
  <si>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</si>
  <si>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</si>
  <si>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</si>
  <si>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</si>
  <si>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</si>
  <si>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</si>
  <si>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</si>
  <si>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</si>
  <si>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</si>
  <si>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</si>
  <si>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</si>
  <si>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</si>
  <si>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</si>
  <si>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</si>
  <si>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</si>
  <si>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</si>
  <si>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</si>
  <si>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</si>
  <si>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</si>
  <si>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</si>
  <si>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</si>
  <si>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</si>
  <si>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</si>
  <si>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</si>
  <si>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</si>
  <si>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</si>
  <si>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</si>
  <si>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</si>
  <si>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</si>
  <si>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</si>
  <si>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</si>
  <si>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</si>
  <si>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</si>
  <si>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</si>
  <si>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</si>
  <si>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</si>
  <si>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</si>
  <si>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</si>
  <si>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</si>
  <si>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</si>
  <si>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</si>
  <si>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</si>
  <si>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</si>
  <si>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</si>
  <si>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</si>
  <si>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</si>
  <si>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</si>
  <si>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</si>
  <si>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</si>
  <si>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</si>
  <si>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</si>
  <si>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</si>
  <si>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</si>
  <si>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</si>
  <si>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</si>
  <si>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</si>
  <si>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</si>
  <si>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</si>
  <si>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</si>
  <si>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</si>
  <si>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</si>
  <si>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</si>
  <si>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</si>
  <si>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</si>
  <si>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</si>
  <si>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</si>
  <si>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</si>
  <si>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</si>
  <si>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</si>
  <si>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</si>
  <si>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</si>
  <si>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</si>
  <si>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</si>
  <si>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</si>
  <si>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</si>
  <si>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</si>
  <si>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</si>
  <si>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</si>
  <si>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</si>
  <si>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</si>
  <si>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</si>
  <si>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</si>
  <si>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</si>
  <si>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</si>
  <si>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</si>
  <si>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</si>
  <si>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</si>
  <si>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</si>
  <si>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</si>
  <si>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</si>
  <si>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</si>
  <si>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</si>
  <si>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</si>
  <si>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</si>
  <si>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</si>
  <si>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</si>
  <si>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</si>
  <si>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</si>
  <si>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</si>
  <si>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</si>
  <si>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</si>
  <si>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</si>
  <si>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</si>
  <si>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</si>
  <si>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</si>
  <si>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</si>
  <si>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</si>
  <si>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</si>
  <si>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</si>
  <si>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</si>
  <si>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</si>
  <si>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</si>
  <si>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</si>
  <si>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</si>
  <si>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</si>
  <si>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</si>
  <si>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</si>
  <si>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</si>
  <si>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</si>
  <si>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</si>
  <si>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</si>
  <si>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</si>
  <si>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</si>
  <si>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</si>
  <si>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</si>
  <si>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</si>
  <si>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</si>
  <si>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</si>
  <si>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</si>
  <si>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</si>
  <si>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</si>
  <si>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</si>
  <si>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</si>
  <si>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</si>
  <si>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</si>
  <si>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</si>
  <si>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</si>
  <si>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</si>
  <si>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</si>
  <si>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</si>
  <si>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</si>
  <si>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</si>
  <si>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</si>
  <si>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</si>
  <si>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</si>
  <si>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</si>
  <si>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</si>
  <si>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</si>
  <si>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</si>
  <si>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</si>
  <si>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</si>
  <si>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</si>
  <si>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</si>
  <si>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</si>
  <si>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</si>
  <si>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</si>
  <si>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</si>
  <si>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</si>
  <si>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</si>
  <si>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</si>
  <si>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</si>
  <si>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</si>
  <si>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</si>
  <si>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</si>
  <si>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</si>
  <si>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</si>
  <si>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</si>
  <si>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</si>
  <si>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</si>
  <si>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</si>
  <si>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</si>
  <si>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</si>
  <si>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</si>
  <si>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</si>
  <si>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</si>
  <si>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</si>
  <si>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</si>
  <si>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</si>
  <si>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</si>
  <si>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</si>
  <si>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</si>
  <si>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</si>
  <si>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</si>
  <si>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</si>
  <si>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</si>
  <si>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</si>
  <si>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</si>
  <si>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</si>
  <si>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</si>
  <si>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</si>
  <si>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</si>
  <si>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</si>
  <si>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</si>
  <si>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</si>
  <si>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</si>
  <si>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</si>
  <si>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</si>
  <si>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</si>
  <si>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</si>
  <si>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</si>
  <si>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</si>
  <si>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</si>
  <si>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</si>
  <si>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</si>
  <si>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</si>
  <si>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</si>
  <si>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</si>
  <si>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</si>
  <si>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</si>
  <si>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</si>
  <si>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</si>
  <si>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</si>
  <si>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</si>
  <si>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</si>
  <si>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</si>
  <si>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</si>
  <si>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</si>
  <si>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</si>
  <si>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</si>
  <si>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</si>
  <si>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</si>
  <si>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</si>
  <si>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</si>
  <si>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</si>
  <si>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</si>
  <si>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</si>
  <si>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</si>
  <si>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</si>
  <si>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</si>
  <si>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</si>
  <si>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</si>
  <si>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</si>
  <si>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</si>
  <si>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</si>
  <si>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</si>
  <si>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</si>
  <si>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</si>
  <si>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</si>
  <si>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</si>
  <si>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</si>
  <si>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</si>
  <si>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</si>
  <si>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</si>
  <si>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</si>
  <si>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</si>
  <si>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</si>
  <si>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</si>
  <si>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</si>
  <si>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</si>
  <si>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</si>
  <si>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</si>
  <si>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</si>
  <si>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</si>
  <si>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</si>
  <si>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</si>
  <si>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</si>
  <si>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</si>
  <si>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</si>
  <si>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</si>
  <si>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</si>
  <si>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</si>
  <si>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</si>
  <si>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</si>
  <si>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</si>
  <si>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</si>
  <si>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</si>
  <si>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</si>
  <si>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</si>
  <si>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</si>
  <si>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</si>
  <si>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</si>
  <si>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</si>
  <si>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</si>
  <si>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</si>
  <si>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</si>
  <si>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</si>
  <si>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</si>
  <si>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</si>
  <si>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</si>
  <si>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</si>
  <si>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</si>
  <si>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</si>
  <si>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</si>
  <si>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</si>
  <si>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</si>
  <si>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</si>
  <si>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</si>
  <si>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</si>
  <si>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</si>
  <si>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</si>
  <si>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</si>
  <si>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</si>
  <si>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</si>
  <si>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</si>
  <si>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</si>
  <si>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</si>
  <si>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</si>
  <si>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</si>
  <si>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</si>
  <si>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</si>
  <si>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</si>
  <si>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</si>
  <si>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</si>
  <si>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</si>
  <si>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</si>
  <si>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</si>
  <si>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</si>
  <si>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</si>
  <si>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</si>
  <si>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</si>
  <si>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</si>
  <si>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</si>
  <si>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</si>
  <si>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</si>
  <si>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</si>
  <si>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</si>
  <si>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</si>
  <si>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</si>
  <si>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</si>
  <si>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</si>
  <si>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</si>
  <si>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</si>
  <si>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</si>
  <si>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</si>
  <si>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</si>
  <si>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</si>
  <si>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</si>
  <si>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</si>
  <si>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</si>
  <si>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</si>
  <si>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</si>
  <si>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</si>
  <si>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</si>
  <si>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</si>
  <si>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</si>
  <si>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</si>
  <si>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</si>
  <si>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</si>
  <si>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</si>
  <si>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</si>
  <si>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</si>
  <si>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</si>
  <si>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</si>
  <si>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</si>
  <si>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</si>
  <si>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</si>
  <si>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</si>
  <si>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</si>
  <si>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</si>
  <si>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</si>
  <si>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</si>
  <si>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</si>
  <si>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</si>
  <si>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</si>
  <si>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</si>
  <si>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</si>
  <si>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</si>
  <si>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</si>
  <si>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</si>
  <si>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</si>
  <si>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</si>
  <si>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</si>
  <si>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</si>
  <si>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</si>
  <si>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</si>
  <si>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</si>
  <si>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</si>
  <si>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</si>
  <si>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</si>
  <si>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</si>
  <si>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</si>
  <si>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</si>
  <si>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</si>
  <si>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</si>
  <si>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</si>
  <si>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</si>
  <si>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</si>
  <si>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</si>
  <si>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</si>
  <si>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</si>
  <si>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</si>
  <si>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</si>
  <si>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</si>
  <si>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</si>
  <si>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</si>
  <si>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</si>
  <si>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</si>
  <si>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</si>
  <si>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</si>
  <si>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</si>
  <si>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</si>
  <si>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</si>
  <si>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</si>
  <si>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</si>
  <si>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</si>
  <si>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</si>
  <si>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</si>
  <si>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</si>
  <si>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</si>
  <si>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</si>
  <si>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</si>
  <si>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</si>
  <si>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</si>
  <si>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</si>
  <si>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</si>
  <si>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</si>
  <si>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</si>
  <si>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</si>
  <si>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</si>
  <si>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</si>
  <si>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</si>
  <si>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</si>
  <si>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</si>
  <si>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</si>
  <si>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</si>
  <si>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</si>
  <si>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</si>
  <si>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</si>
  <si>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</si>
  <si>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</si>
  <si>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</si>
  <si>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</si>
  <si>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</si>
  <si>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</si>
  <si>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</si>
  <si>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</si>
  <si>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</si>
  <si>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</si>
  <si>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</si>
  <si>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</si>
  <si>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</si>
  <si>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</si>
  <si>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</si>
  <si>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</si>
  <si>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</si>
  <si>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</si>
  <si>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</si>
  <si>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</si>
  <si>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</si>
  <si>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</si>
  <si>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</si>
  <si>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</si>
  <si>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</si>
  <si>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</si>
  <si>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</si>
  <si>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</si>
  <si>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</si>
  <si>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</si>
  <si>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</si>
  <si>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</si>
  <si>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</si>
  <si>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</si>
  <si>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</si>
  <si>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</si>
  <si>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</si>
  <si>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</si>
  <si>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</si>
  <si>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</si>
  <si>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</si>
  <si>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</si>
  <si>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</si>
  <si>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</si>
  <si>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</si>
  <si>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</si>
  <si>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</si>
  <si>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</si>
  <si>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</si>
  <si>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</si>
  <si>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</si>
  <si>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</si>
  <si>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</si>
  <si>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</si>
  <si>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</si>
  <si>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</si>
  <si>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</si>
  <si>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</si>
  <si>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</si>
  <si>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</si>
  <si>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</si>
  <si>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</si>
  <si>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</si>
  <si>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</si>
  <si>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</si>
  <si>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</si>
  <si>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</si>
  <si>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</si>
  <si>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</si>
  <si>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</si>
  <si>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</si>
  <si>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</si>
  <si>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</si>
  <si>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</si>
  <si>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</si>
  <si>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</si>
  <si>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</si>
  <si>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</si>
  <si>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</si>
  <si>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</si>
  <si>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</si>
  <si>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</si>
  <si>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</si>
  <si>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</si>
  <si>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</si>
  <si>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</si>
  <si>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</si>
  <si>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</si>
  <si>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</si>
  <si>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</si>
  <si>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</si>
  <si>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</si>
  <si>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</si>
  <si>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</si>
  <si>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</si>
  <si>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</si>
  <si>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</si>
  <si>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</si>
  <si>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</si>
  <si>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</si>
  <si>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</si>
  <si>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</si>
  <si>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</si>
  <si>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</si>
  <si>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</si>
  <si>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</si>
  <si>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</si>
  <si>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</si>
  <si>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</si>
  <si>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</si>
  <si>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</si>
  <si>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</si>
  <si>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</si>
  <si>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</si>
  <si>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</si>
  <si>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</si>
  <si>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</si>
  <si>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</si>
  <si>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</si>
  <si>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</si>
  <si>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</si>
  <si>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</si>
  <si>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</si>
  <si>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</si>
  <si>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</si>
  <si>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</si>
  <si>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</si>
  <si>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</si>
  <si>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</si>
  <si>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</si>
  <si>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</si>
  <si>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</si>
  <si>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</si>
  <si>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</si>
  <si>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</si>
  <si>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</si>
  <si>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</si>
  <si>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</si>
  <si>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</si>
  <si>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</si>
  <si>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</si>
  <si>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</si>
  <si>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</si>
  <si>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</si>
  <si>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</si>
  <si>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</si>
  <si>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</si>
  <si>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</si>
  <si>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</si>
  <si>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</si>
  <si>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</si>
  <si>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</si>
  <si>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</si>
  <si>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</si>
  <si>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</si>
  <si>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</si>
  <si>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</si>
  <si>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</si>
  <si>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</si>
  <si>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</si>
  <si>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</si>
  <si>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</si>
  <si>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</si>
  <si>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</si>
  <si>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</si>
  <si>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</si>
  <si>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</si>
  <si>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</si>
  <si>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</si>
  <si>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</si>
  <si>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</si>
  <si>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</si>
  <si>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</si>
  <si>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</si>
  <si>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</si>
  <si>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</si>
  <si>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</si>
  <si>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</si>
  <si>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</si>
  <si>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</si>
  <si>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</si>
  <si>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</si>
  <si>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</si>
  <si>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</si>
  <si>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</si>
  <si>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</si>
  <si>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</si>
  <si>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</si>
  <si>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</si>
  <si>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</si>
  <si>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</si>
  <si>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</si>
  <si>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</si>
  <si>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</si>
  <si>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</si>
  <si>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</si>
  <si>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</si>
  <si>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</si>
  <si>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</si>
  <si>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</si>
  <si>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</si>
  <si>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</si>
  <si>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</si>
  <si>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</si>
  <si>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</si>
  <si>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</si>
  <si>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</si>
  <si>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</si>
  <si>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</si>
  <si>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</si>
  <si>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</si>
  <si>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</si>
  <si>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</si>
  <si>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</si>
  <si>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</si>
  <si>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</si>
  <si>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</si>
  <si>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</si>
  <si>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</si>
  <si>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</si>
  <si>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</si>
  <si>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</si>
  <si>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</si>
  <si>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</si>
  <si>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</si>
  <si>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</si>
  <si>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</si>
  <si>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</si>
  <si>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</si>
  <si>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</si>
  <si>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</si>
  <si>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</si>
  <si>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</si>
  <si>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</si>
  <si>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</si>
  <si>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</si>
  <si>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</si>
  <si>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</si>
  <si>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</si>
  <si>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</si>
  <si>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</si>
  <si>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</si>
  <si>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</si>
  <si>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</si>
  <si>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</si>
  <si>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</si>
  <si>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</si>
  <si>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</si>
  <si>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</si>
  <si>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</si>
  <si>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</si>
  <si>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</si>
  <si>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</si>
  <si>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</si>
  <si>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</si>
  <si>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</si>
  <si>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</si>
  <si>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</si>
  <si>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</si>
  <si>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</si>
  <si>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</si>
  <si>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</si>
  <si>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</si>
  <si>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</si>
  <si>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</si>
  <si>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</si>
  <si>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</si>
  <si>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</si>
  <si>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</si>
  <si>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</si>
  <si>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</si>
  <si>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</si>
  <si>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</si>
  <si>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</si>
  <si>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</si>
  <si>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</si>
  <si>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</si>
  <si>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</si>
  <si>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</si>
  <si>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</si>
  <si>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</si>
  <si>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</si>
  <si>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</si>
  <si>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</si>
  <si>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</si>
  <si>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</si>
  <si>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</si>
  <si>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</si>
  <si>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</si>
  <si>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</si>
  <si>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</si>
  <si>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</si>
  <si>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</si>
  <si>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</si>
  <si>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</si>
  <si>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</si>
  <si>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</si>
  <si>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</si>
  <si>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</si>
  <si>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</si>
  <si>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</si>
  <si>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</si>
  <si>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</si>
  <si>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</si>
  <si>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</si>
  <si>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</si>
  <si>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</si>
  <si>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</si>
  <si>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</si>
  <si>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</si>
  <si>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</si>
  <si>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</si>
  <si>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</si>
  <si>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</si>
  <si>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</si>
  <si>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</si>
  <si>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</si>
  <si>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</si>
  <si>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</si>
  <si>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</si>
  <si>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</si>
  <si>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</si>
  <si>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</si>
  <si>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</si>
  <si>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</si>
  <si>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</si>
  <si>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</si>
  <si>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</si>
  <si>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</si>
  <si>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</si>
  <si>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</si>
  <si>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</si>
  <si>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</si>
  <si>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</si>
  <si>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</si>
  <si>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</si>
  <si>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</si>
  <si>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</si>
  <si>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</si>
  <si>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</si>
  <si>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</si>
  <si>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</si>
  <si>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</si>
  <si>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</si>
  <si>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</si>
  <si>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</si>
  <si>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</si>
  <si>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</si>
  <si>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</si>
  <si>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</si>
  <si>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</si>
  <si>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</si>
  <si>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</si>
  <si>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</si>
  <si>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</si>
  <si>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</si>
  <si>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</si>
  <si>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</si>
  <si>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</si>
  <si>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</si>
  <si>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</si>
  <si>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</si>
  <si>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</si>
  <si>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</si>
  <si>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</si>
  <si>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</si>
  <si>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</si>
  <si>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</si>
  <si>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</si>
  <si>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</si>
  <si>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</si>
  <si>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</si>
  <si>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</si>
  <si>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</si>
  <si>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</si>
  <si>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</si>
  <si>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</si>
  <si>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</si>
  <si>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</si>
  <si>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</si>
  <si>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</si>
  <si>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</si>
  <si>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</si>
  <si>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</si>
  <si>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</si>
  <si>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</si>
  <si>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</si>
  <si>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</si>
  <si>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</si>
  <si>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</si>
  <si>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</si>
  <si>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</si>
  <si>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</si>
  <si>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</si>
  <si>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</si>
  <si>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</si>
  <si>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</si>
  <si>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</si>
  <si>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</si>
  <si>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</si>
  <si>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</si>
  <si>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</si>
  <si>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</si>
  <si>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</si>
  <si>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</si>
  <si>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</si>
  <si>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</si>
  <si>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</si>
  <si>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</si>
  <si>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</si>
  <si>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</si>
  <si>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</si>
  <si>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</si>
  <si>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</si>
  <si>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</si>
  <si>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</si>
  <si>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</si>
  <si>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</si>
  <si>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</si>
  <si>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</si>
  <si>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</si>
  <si>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</si>
  <si>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</si>
  <si>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</si>
  <si>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</si>
  <si>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</si>
  <si>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</si>
  <si>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</si>
  <si>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</si>
  <si>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</si>
  <si>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</si>
  <si>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</si>
  <si>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</si>
  <si>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</si>
  <si>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</si>
  <si>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</si>
  <si>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</si>
  <si>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</si>
  <si>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</si>
  <si>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</si>
  <si>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</si>
  <si>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</si>
  <si>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</si>
  <si>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</si>
  <si>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</si>
  <si>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</si>
  <si>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</si>
  <si>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</si>
  <si>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</si>
  <si>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</si>
  <si>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</si>
  <si>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</si>
  <si>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</si>
  <si>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</si>
  <si>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</si>
  <si>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</si>
  <si>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</si>
  <si>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</si>
  <si>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</si>
  <si>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</si>
  <si>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</si>
  <si>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</si>
  <si>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</si>
  <si>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</si>
  <si>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</si>
  <si>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</si>
  <si>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</si>
  <si>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</si>
  <si>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</si>
  <si>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</si>
  <si>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</si>
  <si>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</si>
  <si>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</si>
  <si>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</si>
  <si>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</si>
  <si>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</si>
  <si>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</si>
  <si>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</si>
  <si>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</si>
  <si>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</si>
  <si>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</si>
  <si>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</si>
  <si>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</si>
  <si>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</si>
  <si>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</si>
  <si>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</si>
  <si>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</si>
  <si>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</si>
  <si>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</si>
  <si>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</si>
  <si>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</si>
  <si>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</si>
  <si>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</si>
  <si>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</si>
  <si>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</si>
  <si>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</si>
  <si>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</si>
  <si>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</si>
  <si>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</si>
  <si>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</si>
  <si>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</si>
  <si>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</si>
  <si>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</si>
  <si>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</si>
  <si>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</si>
  <si>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</si>
  <si>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</si>
  <si>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</si>
  <si>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</si>
  <si>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</si>
  <si>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</si>
  <si>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</si>
  <si>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</si>
  <si>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</si>
  <si>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</si>
  <si>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</si>
  <si>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</si>
  <si>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</si>
  <si>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</si>
  <si>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</si>
  <si>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</si>
  <si>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</si>
  <si>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</si>
  <si>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</si>
  <si>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</si>
  <si>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</si>
  <si>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</si>
  <si>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</si>
  <si>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</si>
  <si>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</si>
  <si>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</si>
  <si>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</si>
  <si>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</si>
  <si>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</si>
  <si>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</si>
  <si>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</si>
  <si>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</si>
  <si>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</si>
  <si>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</si>
  <si>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</si>
  <si>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</si>
  <si>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</si>
  <si>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</si>
  <si>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</si>
  <si>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</si>
  <si>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</si>
  <si>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</si>
  <si>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</si>
  <si>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</si>
  <si>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</si>
  <si>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</si>
  <si>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</si>
  <si>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</si>
  <si>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</si>
  <si>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</si>
  <si>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</si>
  <si>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</si>
  <si>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</si>
  <si>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</si>
  <si>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</si>
  <si>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</si>
  <si>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</si>
  <si>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</si>
  <si>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</si>
  <si>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</si>
  <si>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</si>
  <si>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</si>
  <si>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</si>
  <si>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</si>
  <si>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</si>
  <si>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</si>
  <si>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</si>
  <si>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</si>
  <si>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</si>
  <si>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</si>
  <si>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</si>
  <si>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</si>
  <si>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</si>
  <si>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</si>
  <si>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</si>
  <si>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</si>
  <si>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</si>
  <si>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</si>
  <si>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</si>
  <si>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</si>
  <si>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</si>
  <si>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</si>
  <si>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</si>
  <si>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</si>
  <si>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</si>
  <si>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</si>
  <si>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</si>
  <si>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</si>
  <si>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</si>
  <si>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</si>
  <si>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</si>
  <si>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</si>
  <si>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</si>
  <si>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</si>
  <si>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</si>
  <si>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</si>
  <si>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</si>
  <si>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</si>
  <si>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</si>
  <si>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</si>
  <si>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</si>
  <si>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</si>
  <si>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</si>
  <si>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</si>
  <si>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</si>
  <si>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</si>
  <si>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</si>
  <si>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</si>
  <si>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</si>
  <si>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</si>
  <si>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</si>
  <si>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</si>
  <si>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</si>
  <si>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</si>
  <si>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</si>
  <si>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</si>
  <si>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</si>
  <si>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</si>
  <si>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</si>
  <si>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</si>
  <si>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</si>
  <si>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</si>
  <si>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</si>
  <si>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</si>
  <si>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</si>
  <si>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</si>
  <si>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</si>
  <si>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</si>
  <si>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</si>
  <si>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</si>
  <si>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</si>
  <si>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</si>
  <si>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</si>
  <si>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</si>
  <si>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</si>
  <si>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</si>
  <si>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</si>
  <si>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</si>
  <si>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</si>
  <si>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</si>
  <si>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</si>
  <si>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</si>
  <si>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</si>
  <si>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</si>
  <si>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</si>
  <si>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</si>
  <si>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</si>
  <si>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</si>
  <si>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</si>
  <si>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</si>
  <si>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</si>
  <si>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</si>
  <si>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</si>
  <si>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</si>
  <si>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</si>
  <si>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</si>
  <si>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</si>
  <si>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</si>
  <si>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</si>
  <si>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</si>
  <si>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</si>
  <si>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</si>
  <si>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</si>
  <si>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</si>
  <si>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</si>
  <si>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</si>
  <si>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</si>
  <si>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</si>
  <si>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</si>
  <si>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</si>
  <si>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</si>
  <si>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</si>
  <si>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</si>
  <si>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</si>
  <si>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</si>
  <si>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</si>
  <si>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</si>
  <si>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</si>
  <si>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</si>
  <si>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</si>
  <si>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</si>
  <si>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</si>
  <si>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</si>
  <si>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</si>
  <si>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</si>
  <si>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</si>
  <si>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</si>
  <si>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</si>
  <si>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</si>
  <si>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</si>
  <si>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</si>
  <si>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</si>
  <si>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</si>
  <si>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</si>
  <si>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</si>
  <si>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</si>
  <si>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</si>
  <si>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</si>
  <si>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</si>
  <si>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</si>
  <si>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</si>
  <si>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</si>
  <si>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</si>
  <si>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</si>
  <si>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</si>
  <si>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</si>
  <si>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</si>
  <si>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</si>
  <si>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</si>
  <si>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</si>
  <si>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</si>
  <si>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</si>
  <si>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</si>
  <si>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</si>
  <si>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</si>
  <si>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</si>
  <si>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</si>
  <si>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</si>
  <si>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</si>
  <si>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</si>
  <si>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</si>
  <si>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</si>
  <si>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</si>
  <si>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</si>
  <si>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</si>
  <si>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</si>
  <si>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</si>
  <si>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</si>
  <si>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</si>
  <si>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</si>
  <si>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</si>
  <si>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</si>
  <si>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</si>
  <si>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</si>
  <si>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</si>
  <si>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</si>
  <si>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</si>
  <si>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</si>
  <si>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</si>
  <si>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</si>
  <si>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</si>
  <si>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</si>
  <si>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</si>
  <si>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</si>
  <si>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</si>
  <si>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</si>
  <si>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</si>
  <si>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</si>
  <si>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</si>
  <si>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</si>
  <si>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</si>
  <si>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</si>
  <si>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</si>
  <si>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</si>
  <si>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</si>
  <si>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</si>
  <si>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</si>
  <si>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</si>
  <si>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</si>
  <si>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</si>
  <si>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</si>
  <si>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</si>
  <si>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</si>
  <si>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</si>
  <si>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</si>
  <si>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</si>
  <si>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</si>
  <si>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</si>
  <si>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</si>
  <si>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</si>
  <si>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</si>
  <si>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</si>
  <si>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</si>
  <si>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</si>
  <si>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</si>
  <si>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</si>
  <si>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</si>
  <si>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</si>
  <si>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</si>
  <si>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</si>
  <si>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</si>
  <si>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</si>
  <si>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</si>
  <si>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</si>
  <si>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</si>
  <si>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</si>
  <si>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</si>
  <si>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</si>
  <si>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</si>
  <si>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</si>
  <si>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</si>
  <si>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</si>
  <si>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</si>
  <si>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</si>
  <si>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</si>
  <si>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</si>
  <si>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</si>
  <si>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</si>
  <si>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</si>
  <si>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</si>
  <si>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</si>
  <si>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</si>
  <si>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</si>
  <si>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</si>
  <si>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</si>
  <si>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</si>
  <si>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</si>
  <si>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</si>
  <si>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</si>
  <si>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</si>
  <si>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</si>
  <si>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</si>
  <si>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</si>
  <si>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</si>
  <si>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</si>
  <si>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</si>
  <si>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</si>
  <si>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</si>
  <si>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</si>
  <si>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</si>
  <si>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</si>
  <si>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</si>
  <si>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</si>
  <si>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</si>
  <si>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</si>
  <si>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</si>
  <si>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</si>
  <si>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</si>
  <si>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</si>
  <si>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</si>
  <si>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</si>
  <si>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</si>
  <si>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</si>
  <si>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</si>
  <si>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</si>
  <si>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</si>
  <si>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</si>
  <si>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</si>
  <si>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</si>
  <si>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</si>
  <si>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</si>
  <si>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</si>
  <si>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</si>
  <si>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</si>
  <si>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</si>
  <si>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</si>
  <si>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</si>
  <si>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</si>
  <si>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</si>
  <si>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</si>
  <si>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</si>
  <si>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</si>
  <si>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</si>
  <si>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</si>
  <si>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</si>
  <si>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</si>
  <si>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</si>
  <si>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</si>
  <si>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</si>
  <si>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</si>
  <si>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</si>
  <si>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</si>
  <si>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</si>
  <si>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</si>
  <si>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</si>
  <si>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</si>
  <si>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</si>
  <si>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</si>
  <si>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</si>
  <si>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</si>
  <si>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</si>
  <si>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</si>
  <si>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</si>
  <si>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</si>
  <si>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</si>
  <si>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</si>
  <si>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</si>
  <si>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</si>
  <si>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</si>
  <si>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</si>
  <si>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</si>
  <si>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</si>
  <si>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</si>
  <si>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</si>
  <si>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</si>
  <si>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</si>
  <si>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</si>
  <si>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</si>
  <si>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</si>
  <si>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</si>
  <si>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</si>
  <si>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</si>
  <si>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</si>
  <si>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</si>
  <si>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</si>
  <si>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</si>
  <si>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</si>
  <si>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</si>
  <si>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</si>
  <si>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</si>
  <si>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</si>
  <si>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</si>
  <si>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</si>
  <si>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</si>
  <si>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</si>
  <si>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</si>
  <si>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</si>
  <si>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</si>
  <si>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</si>
  <si>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</si>
  <si>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</si>
  <si>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</si>
  <si>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</si>
  <si>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</si>
  <si>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</si>
  <si>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</si>
  <si>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</si>
  <si>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</si>
  <si>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</si>
  <si>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</si>
  <si>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</si>
  <si>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</si>
  <si>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</si>
  <si>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</si>
  <si>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</si>
  <si>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</si>
  <si>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</si>
  <si>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</si>
  <si>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</si>
  <si>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</si>
  <si>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</si>
  <si>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</si>
  <si>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</si>
  <si>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</si>
  <si>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</si>
  <si>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</si>
  <si>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</si>
  <si>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</si>
  <si>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</si>
  <si>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</si>
  <si>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</si>
  <si>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</si>
  <si>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</si>
  <si>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</si>
  <si>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</si>
  <si>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</si>
  <si>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</si>
  <si>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</si>
  <si>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</si>
  <si>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</si>
  <si>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</si>
  <si>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</si>
  <si>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</si>
  <si>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</si>
  <si>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</si>
  <si>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</si>
  <si>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</si>
  <si>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</si>
  <si>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</si>
  <si>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</si>
  <si>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</si>
  <si>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</si>
  <si>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</si>
  <si>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</si>
  <si>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</si>
  <si>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</si>
  <si>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</si>
  <si>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</si>
  <si>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</si>
  <si>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</si>
  <si>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</si>
  <si>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</si>
  <si>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</si>
  <si>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</si>
  <si>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</si>
  <si>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</si>
  <si>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</si>
  <si>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</si>
  <si>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</si>
  <si>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</si>
  <si>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</si>
  <si>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</si>
  <si>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</si>
  <si>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</si>
  <si>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</si>
  <si>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</si>
  <si>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</si>
  <si>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</si>
  <si>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</si>
  <si>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</si>
  <si>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</si>
  <si>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</si>
  <si>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</si>
  <si>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</si>
  <si>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</si>
  <si>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</si>
  <si>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</si>
  <si>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</si>
  <si>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</si>
  <si>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</si>
  <si>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</si>
  <si>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</si>
  <si>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</si>
  <si>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</si>
  <si>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</si>
  <si>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</si>
  <si>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</si>
  <si>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</si>
  <si>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</si>
  <si>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</si>
  <si>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</si>
  <si>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</si>
  <si>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</si>
  <si>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</si>
  <si>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</si>
  <si>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</si>
  <si>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</si>
  <si>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</si>
  <si>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</si>
  <si>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</si>
  <si>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</si>
  <si>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</si>
  <si>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</si>
  <si>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</si>
  <si>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</si>
  <si>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</si>
  <si>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</si>
  <si>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</si>
  <si>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</si>
  <si>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</si>
  <si>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</si>
  <si>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</si>
  <si>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</si>
  <si>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</si>
  <si>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</si>
  <si>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</si>
  <si>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</si>
  <si>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</si>
  <si>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</si>
  <si>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</si>
  <si>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</si>
  <si>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</si>
  <si>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</si>
  <si>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</si>
  <si>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</si>
  <si>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</si>
  <si>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</si>
  <si>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</si>
  <si>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</si>
  <si>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</si>
  <si>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</si>
  <si>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</si>
  <si>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</si>
  <si>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</si>
  <si>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</si>
  <si>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</si>
  <si>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</si>
  <si>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</si>
  <si>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</si>
  <si>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</si>
  <si>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</si>
  <si>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</si>
  <si>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</si>
  <si>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</si>
  <si>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</si>
  <si>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</si>
  <si>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</si>
  <si>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</si>
  <si>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</si>
  <si>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</si>
  <si>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</si>
  <si>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</si>
  <si>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</si>
  <si>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</si>
  <si>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</si>
  <si>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</si>
  <si>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</si>
  <si>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</si>
  <si>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</si>
  <si>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</si>
  <si>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</si>
  <si>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</si>
  <si>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</si>
  <si>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</si>
  <si>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</si>
  <si>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</si>
  <si>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</si>
  <si>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</si>
  <si>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</si>
  <si>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</si>
  <si>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</si>
  <si>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</si>
  <si>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</si>
  <si>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</si>
  <si>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</si>
  <si>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</si>
  <si>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</si>
  <si>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</si>
  <si>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</si>
  <si>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</si>
  <si>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</si>
  <si>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</si>
  <si>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</si>
  <si>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</si>
  <si>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</si>
  <si>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</si>
  <si>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</si>
  <si>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</si>
  <si>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</si>
  <si>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</si>
  <si>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</si>
  <si>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</si>
  <si>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</si>
  <si>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</si>
  <si>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</si>
  <si>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</si>
  <si>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</si>
  <si>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</si>
  <si>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</si>
  <si>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</si>
  <si>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</si>
  <si>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</si>
  <si>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</si>
  <si>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</si>
  <si>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</si>
  <si>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</si>
  <si>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</si>
  <si>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</si>
  <si>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</si>
  <si>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</si>
  <si>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</si>
  <si>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</si>
  <si>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</si>
  <si>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</si>
  <si>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</si>
  <si>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</si>
  <si>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</si>
  <si>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</si>
  <si>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</si>
  <si>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</si>
  <si>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</si>
  <si>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</si>
  <si>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</si>
  <si>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</si>
  <si>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</si>
  <si>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</si>
  <si>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</si>
  <si>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</si>
  <si>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</si>
  <si>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</si>
  <si>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</si>
  <si>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</si>
  <si>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</si>
  <si>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</si>
  <si>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</si>
  <si>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</si>
  <si>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</si>
  <si>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</si>
  <si>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</si>
  <si>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</si>
  <si>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</si>
  <si>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</si>
  <si>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</si>
  <si>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</si>
  <si>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</si>
  <si>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</si>
  <si>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</si>
  <si>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</si>
  <si>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</si>
  <si>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</si>
  <si>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</si>
  <si>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</si>
  <si>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</si>
  <si>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</si>
  <si>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</si>
  <si>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</si>
  <si>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</si>
  <si>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</si>
  <si>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</si>
  <si>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</si>
  <si>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</si>
  <si>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</si>
  <si>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</si>
  <si>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</si>
  <si>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</si>
  <si>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</si>
  <si>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</si>
  <si>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</si>
  <si>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</si>
  <si>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</si>
  <si>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</si>
  <si>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</si>
  <si>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</si>
  <si>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</si>
  <si>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</si>
  <si>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</si>
  <si>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</si>
  <si>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</si>
  <si>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</si>
  <si>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</si>
  <si>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</si>
  <si>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</si>
  <si>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</si>
  <si>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</si>
  <si>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</si>
  <si>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</si>
  <si>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</si>
  <si>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</si>
  <si>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</si>
  <si>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</si>
  <si>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</si>
  <si>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</si>
  <si>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</si>
  <si>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</si>
  <si>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</si>
  <si>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</si>
  <si>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</si>
  <si>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</si>
  <si>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</si>
  <si>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</si>
  <si>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</si>
  <si>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</si>
  <si>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</si>
  <si>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</si>
  <si>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</si>
  <si>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</si>
  <si>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</si>
  <si>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</si>
  <si>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</si>
  <si>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</si>
  <si>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</si>
  <si>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</si>
  <si>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</si>
  <si>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</si>
  <si>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</si>
  <si>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</si>
  <si>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</si>
  <si>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</si>
  <si>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</si>
  <si>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</si>
  <si>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</si>
  <si>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</si>
  <si>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</si>
  <si>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</si>
  <si>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</si>
  <si>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</si>
  <si>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</si>
  <si>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</si>
  <si>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</si>
  <si>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</si>
  <si>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</si>
  <si>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</si>
  <si>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</si>
  <si>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</si>
  <si>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</si>
  <si>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</si>
  <si>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</si>
  <si>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</si>
  <si>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</si>
  <si>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</si>
  <si>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</si>
  <si>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</si>
  <si>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</si>
  <si>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</si>
  <si>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</si>
  <si>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</si>
  <si>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</si>
  <si>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</si>
  <si>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</si>
  <si>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</si>
  <si>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</si>
  <si>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</si>
  <si>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</si>
  <si>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</si>
  <si>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</si>
  <si>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</si>
  <si>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</si>
  <si>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</si>
  <si>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</si>
  <si>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</si>
  <si>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</si>
  <si>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</si>
  <si>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</si>
  <si>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</si>
  <si>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</si>
  <si>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</si>
  <si>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</si>
  <si>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</si>
  <si>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</si>
  <si>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</si>
  <si>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</si>
  <si>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</si>
  <si>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</si>
  <si>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</si>
  <si>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</si>
  <si>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</si>
  <si>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</si>
  <si>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</si>
  <si>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</si>
  <si>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</si>
  <si>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</si>
  <si>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</si>
  <si>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</si>
  <si>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</si>
  <si>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</si>
  <si>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</si>
  <si>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</si>
  <si>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</si>
  <si>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</si>
  <si>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</si>
  <si>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</si>
  <si>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</si>
  <si>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</si>
  <si>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</si>
  <si>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</si>
  <si>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</si>
  <si>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</si>
  <si>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</si>
  <si>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</si>
  <si>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</si>
  <si>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</si>
  <si>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</si>
  <si>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</si>
  <si>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</si>
  <si>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</si>
  <si>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</si>
  <si>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</si>
  <si>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</si>
  <si>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</si>
  <si>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</si>
  <si>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</si>
  <si>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</si>
  <si>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</si>
  <si>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</si>
  <si>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</si>
  <si>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</si>
  <si>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</si>
  <si>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</si>
  <si>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</si>
  <si>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</si>
  <si>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</si>
  <si>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</si>
  <si>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</si>
  <si>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</si>
  <si>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</si>
  <si>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</si>
  <si>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</si>
  <si>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</si>
  <si>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</si>
  <si>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</si>
  <si>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</si>
  <si>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</si>
  <si>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</si>
  <si>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</si>
  <si>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</si>
  <si>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</si>
  <si>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</si>
  <si>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</si>
  <si>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</si>
  <si>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</si>
  <si>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</si>
  <si>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</si>
  <si>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</si>
  <si>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</si>
  <si>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</si>
  <si>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</si>
  <si>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</si>
  <si>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</si>
  <si>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</si>
  <si>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</si>
  <si>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</si>
  <si>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</si>
  <si>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</si>
  <si>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</si>
  <si>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</si>
  <si>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</si>
  <si>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</si>
  <si>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</si>
  <si>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</si>
  <si>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</si>
  <si>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</si>
  <si>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</si>
  <si>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</si>
  <si>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</si>
  <si>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</si>
  <si>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</si>
  <si>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</si>
  <si>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</si>
  <si>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</si>
  <si>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</si>
  <si>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</si>
  <si>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</si>
  <si>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</si>
  <si>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</si>
  <si>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</si>
  <si>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</si>
  <si>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</si>
  <si>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</si>
  <si>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</si>
  <si>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</si>
  <si>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</si>
  <si>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</si>
  <si>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</si>
  <si>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</si>
  <si>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</si>
  <si>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</si>
  <si>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</si>
  <si>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</si>
  <si>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</si>
  <si>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</si>
  <si>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</si>
  <si>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</si>
  <si>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</si>
  <si>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</si>
  <si>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</si>
  <si>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</si>
  <si>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</si>
  <si>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</si>
  <si>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</si>
  <si>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</si>
  <si>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</si>
  <si>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</si>
  <si>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</si>
  <si>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</si>
  <si>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</si>
  <si>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</si>
  <si>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</si>
  <si>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</si>
  <si>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</si>
  <si>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</si>
  <si>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</si>
  <si>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</si>
  <si>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</si>
  <si>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</si>
  <si>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</si>
  <si>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</si>
  <si>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</si>
  <si>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</si>
  <si>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</si>
  <si>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</si>
  <si>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</si>
  <si>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</si>
  <si>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</si>
  <si>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</si>
  <si>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</si>
  <si>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</si>
  <si>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</si>
  <si>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</si>
  <si>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</si>
  <si>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</si>
  <si>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</si>
  <si>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</si>
  <si>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</si>
  <si>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</si>
  <si>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</si>
  <si>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</si>
  <si>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</si>
  <si>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</si>
  <si>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</si>
  <si>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</si>
  <si>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</si>
  <si>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</si>
  <si>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</si>
  <si>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</si>
  <si>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</si>
  <si>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</si>
  <si>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</si>
  <si>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</si>
  <si>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</si>
  <si>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</si>
  <si>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</si>
  <si>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</si>
  <si>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</si>
  <si>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</si>
  <si>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</si>
  <si>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</si>
  <si>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</si>
  <si>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</si>
  <si>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</si>
  <si>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</si>
  <si>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</si>
  <si>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</si>
  <si>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</si>
  <si>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</si>
  <si>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</si>
  <si>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</si>
  <si>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</si>
  <si>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</si>
  <si>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</si>
  <si>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</si>
  <si>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</si>
  <si>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</si>
  <si>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</si>
  <si>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</si>
  <si>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</si>
  <si>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</si>
  <si>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</si>
  <si>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</si>
  <si>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</si>
  <si>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</si>
  <si>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</si>
  <si>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</si>
  <si>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</si>
  <si>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</si>
  <si>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</si>
  <si>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</si>
  <si>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</si>
  <si>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</si>
  <si>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</si>
  <si>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</si>
  <si>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</si>
  <si>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</si>
  <si>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</si>
  <si>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</si>
  <si>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</si>
  <si>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</si>
  <si>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</si>
  <si>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</si>
  <si>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</si>
  <si>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</si>
  <si>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</si>
  <si>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</si>
  <si>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</si>
  <si>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</si>
  <si>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</si>
  <si>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</si>
  <si>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</si>
  <si>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</si>
  <si>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</si>
  <si>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</si>
  <si>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</si>
  <si>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</si>
  <si>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</si>
  <si>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</si>
  <si>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</si>
  <si>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</si>
  <si>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</si>
  <si>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</si>
  <si>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</si>
  <si>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</si>
  <si>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</si>
  <si>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</si>
  <si>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</si>
  <si>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</si>
  <si>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</si>
  <si>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</si>
  <si>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</si>
  <si>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</si>
  <si>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</si>
  <si>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</si>
  <si>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</si>
  <si>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</si>
  <si>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</si>
  <si>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</si>
  <si>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</si>
  <si>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</si>
  <si>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</si>
  <si>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</si>
  <si>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</si>
  <si>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</si>
  <si>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</si>
  <si>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</si>
  <si>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</si>
  <si>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</si>
  <si>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</si>
  <si>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</si>
  <si>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</si>
  <si>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</si>
  <si>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</si>
  <si>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</si>
  <si>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</si>
  <si>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</si>
  <si>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</si>
  <si>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</si>
  <si>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</si>
  <si>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</si>
  <si>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</si>
  <si>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</si>
  <si>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</si>
  <si>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</si>
  <si>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</si>
  <si>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</si>
  <si>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</si>
  <si>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</si>
  <si>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</si>
  <si>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</si>
  <si>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</si>
  <si>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</si>
  <si>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</si>
  <si>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</si>
  <si>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</si>
  <si>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</si>
  <si>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</si>
  <si>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</si>
  <si>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</si>
  <si>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</si>
  <si>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</si>
  <si>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</si>
  <si>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</si>
  <si>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</si>
  <si>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</si>
  <si>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</si>
  <si>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</si>
  <si>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</si>
  <si>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</si>
  <si>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</si>
  <si>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</si>
  <si>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</si>
  <si>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</si>
  <si>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</si>
  <si>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</si>
  <si>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</si>
  <si>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</si>
  <si>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</si>
  <si>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</si>
  <si>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</si>
  <si>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</si>
  <si>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</si>
  <si>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</si>
  <si>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</si>
  <si>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</si>
  <si>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</si>
  <si>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</si>
  <si>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</si>
  <si>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</si>
  <si>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</si>
  <si>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</si>
  <si>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</si>
  <si>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</si>
  <si>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</si>
  <si>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</si>
  <si>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</si>
  <si>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</si>
  <si>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</si>
  <si>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</si>
  <si>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</si>
  <si>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</si>
  <si>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</si>
  <si>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</si>
  <si>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</si>
  <si>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</si>
  <si>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</si>
  <si>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</si>
  <si>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</si>
  <si>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</si>
  <si>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</si>
  <si>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</si>
  <si>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</si>
  <si>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</si>
  <si>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</si>
  <si>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</si>
  <si>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</si>
  <si>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</si>
  <si>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</si>
  <si>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</si>
  <si>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</si>
  <si>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</si>
  <si>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</si>
  <si>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</si>
  <si>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</si>
  <si>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</si>
  <si>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</si>
  <si>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</si>
  <si>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</si>
  <si>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</si>
  <si>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</si>
  <si>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</si>
  <si>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</si>
  <si>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</si>
  <si>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</si>
  <si>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</si>
  <si>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</si>
  <si>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</si>
  <si>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</si>
  <si>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</si>
  <si>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</si>
  <si>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</si>
  <si>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</si>
  <si>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</si>
  <si>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</si>
  <si>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</si>
  <si>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</si>
  <si>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</si>
  <si>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</si>
  <si>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</si>
  <si>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</si>
  <si>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</si>
  <si>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</si>
  <si>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</si>
  <si>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</si>
  <si>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</si>
  <si>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</si>
  <si>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</si>
  <si>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</si>
  <si>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</si>
  <si>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</si>
  <si>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</si>
  <si>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</si>
  <si>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</si>
  <si>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</si>
  <si>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</si>
  <si>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</si>
  <si>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</si>
  <si>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</si>
  <si>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</si>
  <si>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</si>
  <si>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</si>
  <si>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</si>
  <si>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</si>
  <si>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</si>
  <si>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</si>
  <si>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</si>
  <si>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</si>
  <si>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</si>
  <si>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</si>
  <si>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</si>
  <si>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</si>
  <si>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</si>
  <si>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</si>
  <si>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</si>
  <si>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</si>
  <si>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</si>
  <si>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</si>
  <si>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</si>
  <si>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</si>
  <si>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</si>
  <si>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</si>
  <si>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</si>
  <si>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</si>
  <si>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</si>
  <si>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</si>
  <si>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</si>
  <si>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</si>
  <si>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</si>
  <si>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</si>
  <si>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</si>
  <si>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</si>
  <si>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</si>
  <si>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</si>
  <si>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</si>
  <si>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</si>
  <si>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</si>
  <si>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</si>
  <si>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</si>
  <si>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</si>
  <si>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</si>
  <si>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</si>
  <si>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</si>
  <si>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</si>
  <si>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</si>
  <si>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</si>
  <si>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</si>
  <si>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</si>
  <si>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</si>
  <si>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</si>
  <si>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</si>
  <si>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</si>
  <si>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</si>
  <si>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</si>
  <si>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</si>
  <si>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</si>
  <si>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</si>
  <si>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</si>
  <si>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</si>
  <si>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</si>
  <si>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</si>
  <si>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</si>
  <si>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</si>
  <si>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</si>
  <si>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</si>
  <si>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</si>
  <si>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</si>
  <si>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</si>
  <si>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</si>
  <si>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</si>
  <si>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</si>
  <si>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</si>
  <si>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</si>
  <si>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</si>
  <si>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</si>
  <si>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</si>
  <si>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</si>
  <si>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</si>
  <si>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</si>
  <si>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</si>
  <si>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</si>
  <si>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</si>
  <si>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</si>
  <si>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</si>
  <si>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</si>
  <si>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</si>
  <si>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</si>
  <si>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</si>
  <si>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</si>
  <si>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</si>
  <si>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</si>
  <si>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</si>
  <si>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</si>
  <si>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</si>
  <si>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</si>
  <si>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</si>
  <si>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</si>
  <si>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</si>
  <si>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</si>
  <si>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</si>
  <si>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</si>
  <si>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</si>
  <si>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</si>
  <si>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</si>
  <si>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</si>
  <si>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</si>
  <si>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</si>
  <si>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</si>
  <si>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</si>
  <si>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</si>
  <si>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</si>
  <si>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</si>
  <si>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</si>
  <si>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</si>
  <si>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</si>
  <si>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</si>
  <si>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</si>
  <si>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</si>
  <si>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</si>
  <si>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</si>
  <si>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</si>
  <si>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</si>
  <si>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</si>
  <si>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</si>
  <si>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</si>
  <si>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</si>
  <si>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</si>
  <si>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</si>
  <si>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</si>
  <si>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</si>
  <si>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</si>
  <si>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</si>
  <si>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</si>
  <si>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</si>
  <si>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</si>
  <si>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</si>
  <si>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</si>
  <si>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</si>
  <si>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</si>
  <si>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</si>
  <si>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</si>
  <si>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</si>
  <si>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</si>
  <si>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</si>
  <si>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</si>
  <si>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</si>
  <si>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</si>
  <si>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</si>
  <si>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</si>
  <si>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</si>
  <si>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</si>
  <si>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</si>
  <si>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</si>
  <si>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</si>
  <si>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</si>
  <si>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</si>
  <si>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</si>
  <si>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</si>
  <si>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</si>
  <si>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</si>
  <si>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</si>
  <si>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</si>
  <si>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</si>
  <si>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</si>
  <si>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</si>
  <si>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</si>
  <si>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</si>
  <si>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</si>
  <si>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</si>
  <si>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</si>
  <si>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</si>
  <si>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</si>
  <si>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</si>
  <si>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</si>
  <si>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</si>
  <si>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</si>
  <si>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</si>
  <si>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</si>
  <si>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</si>
  <si>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</si>
  <si>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</si>
  <si>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</si>
  <si>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</si>
  <si>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</si>
  <si>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</si>
  <si>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</si>
  <si>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</si>
  <si>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</si>
  <si>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</si>
  <si>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</si>
  <si>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</si>
  <si>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</si>
  <si>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</si>
  <si>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</si>
  <si>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</si>
  <si>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</si>
  <si>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</si>
  <si>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</si>
  <si>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</si>
  <si>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</si>
  <si>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</si>
  <si>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</si>
  <si>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</si>
  <si>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</si>
  <si>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</si>
  <si>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</si>
  <si>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</si>
  <si>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</si>
  <si>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</si>
  <si>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</si>
  <si>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</si>
  <si>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</si>
  <si>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</si>
  <si>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</si>
  <si>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</si>
  <si>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</si>
  <si>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</si>
  <si>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</si>
  <si>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</si>
  <si>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</si>
  <si>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</si>
  <si>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</si>
  <si>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</si>
  <si>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</si>
  <si>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</si>
  <si>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</si>
  <si>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</si>
  <si>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</si>
  <si>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</si>
  <si>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</si>
  <si>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</si>
  <si>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</si>
  <si>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</si>
  <si>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</si>
  <si>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</si>
  <si>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</si>
  <si>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</si>
  <si>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</si>
  <si>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</si>
  <si>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</si>
  <si>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</si>
  <si>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</si>
  <si>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</si>
  <si>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</si>
  <si>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</si>
  <si>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</si>
  <si>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</si>
  <si>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</si>
  <si>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</si>
  <si>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</si>
  <si>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</si>
  <si>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</si>
  <si>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</si>
  <si>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</si>
  <si>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</si>
  <si>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</si>
  <si>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</si>
  <si>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</si>
  <si>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</si>
  <si>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</si>
  <si>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</si>
  <si>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</si>
  <si>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</si>
  <si>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</si>
  <si>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</si>
  <si>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</si>
  <si>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</si>
  <si>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</si>
  <si>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</si>
  <si>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</si>
  <si>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</si>
  <si>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</si>
  <si>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</si>
  <si>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</si>
  <si>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</si>
  <si>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</si>
  <si>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</si>
  <si>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</si>
  <si>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</si>
  <si>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</si>
  <si>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</si>
  <si>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</si>
  <si>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</si>
  <si>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</si>
  <si>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</si>
  <si>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</si>
  <si>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</si>
  <si>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</si>
  <si>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</si>
  <si>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</si>
  <si>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</si>
  <si>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</si>
  <si>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</si>
  <si>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</si>
  <si>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</si>
  <si>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</si>
  <si>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</si>
  <si>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</si>
  <si>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</si>
  <si>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</si>
  <si>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</si>
  <si>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</si>
  <si>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</si>
  <si>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</si>
  <si>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</si>
  <si>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</si>
  <si>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</si>
  <si>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</si>
  <si>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</si>
  <si>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</si>
  <si>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</si>
  <si>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</si>
  <si>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</si>
  <si>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</si>
  <si>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</si>
  <si>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</si>
  <si>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</si>
  <si>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</si>
  <si>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</si>
  <si>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</si>
  <si>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</si>
  <si>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</si>
  <si>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</si>
  <si>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</si>
  <si>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</si>
  <si>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</si>
  <si>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</si>
  <si>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</si>
  <si>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</si>
  <si>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</si>
  <si>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</si>
  <si>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</si>
  <si>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</si>
  <si>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</si>
  <si>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</si>
  <si>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</si>
  <si>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</si>
  <si>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</si>
  <si>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</si>
  <si>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</si>
  <si>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</si>
  <si>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</si>
  <si>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</si>
  <si>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</si>
  <si>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</si>
  <si>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</si>
  <si>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</si>
  <si>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</si>
  <si>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</si>
  <si>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</si>
  <si>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</si>
  <si>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</si>
  <si>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</si>
  <si>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</si>
  <si>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</si>
  <si>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</si>
  <si>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</si>
  <si>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</si>
  <si>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</si>
  <si>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</si>
  <si>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</si>
  <si>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</si>
  <si>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</si>
  <si>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</si>
  <si>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</si>
  <si>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</si>
  <si>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</si>
  <si>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</si>
  <si>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</si>
  <si>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</si>
  <si>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</si>
  <si>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</si>
  <si>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</si>
  <si>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</si>
  <si>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</si>
  <si>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</si>
  <si>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</si>
  <si>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</si>
  <si>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</si>
  <si>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</si>
  <si>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</si>
  <si>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</si>
  <si>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</si>
  <si>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</si>
  <si>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</si>
  <si>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</si>
  <si>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</si>
  <si>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</si>
  <si>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</si>
  <si>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</si>
  <si>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</si>
  <si>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</si>
  <si>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</si>
  <si>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</si>
  <si>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</si>
  <si>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</si>
  <si>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</si>
  <si>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</si>
  <si>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</si>
  <si>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</si>
  <si>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</si>
  <si>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</si>
  <si>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</si>
  <si>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</si>
  <si>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</si>
  <si>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</si>
  <si>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</si>
  <si>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</si>
  <si>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</si>
  <si>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</si>
  <si>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</si>
  <si>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</si>
  <si>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</si>
  <si>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</si>
  <si>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</si>
  <si>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</si>
  <si>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</si>
  <si>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</si>
  <si>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</si>
  <si>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</si>
  <si>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</si>
  <si>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</si>
  <si>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</si>
  <si>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</si>
  <si>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</si>
  <si>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</si>
  <si>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</si>
  <si>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</si>
  <si>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</si>
  <si>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</si>
  <si>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</si>
  <si>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</si>
  <si>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</si>
  <si>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</si>
  <si>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</si>
  <si>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</si>
  <si>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</si>
  <si>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</si>
  <si>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</si>
  <si>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</si>
  <si>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</si>
  <si>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</si>
  <si>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</si>
  <si>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</si>
  <si>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</si>
  <si>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</si>
  <si>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</si>
  <si>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</si>
  <si>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</si>
  <si>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</si>
  <si>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</si>
  <si>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</si>
  <si>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</si>
  <si>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</si>
  <si>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</si>
  <si>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</si>
  <si>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</si>
  <si>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</si>
  <si>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</si>
  <si>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</si>
  <si>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</si>
  <si>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</si>
  <si>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</si>
  <si>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</si>
  <si>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</si>
  <si>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</si>
  <si>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</si>
  <si>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</si>
  <si>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</si>
  <si>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</si>
  <si>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</si>
  <si>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</si>
  <si>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</si>
  <si>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</si>
  <si>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</si>
  <si>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</si>
  <si>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</si>
  <si>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</si>
  <si>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</si>
  <si>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</si>
  <si>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</si>
  <si>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</si>
  <si>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</si>
  <si>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</si>
  <si>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</si>
  <si>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</si>
  <si>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</si>
  <si>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</si>
  <si>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</si>
  <si>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</si>
  <si>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</si>
  <si>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</si>
  <si>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</si>
  <si>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</si>
  <si>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</si>
  <si>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</si>
  <si>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</si>
  <si>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</si>
  <si>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</si>
  <si>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</si>
  <si>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</si>
  <si>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</si>
  <si>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</si>
  <si>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</si>
  <si>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</si>
  <si>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</si>
  <si>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</si>
  <si>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</si>
  <si>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</si>
  <si>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</si>
  <si>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</si>
  <si>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</si>
  <si>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</si>
  <si>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</si>
  <si>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</si>
  <si>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</si>
  <si>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</si>
  <si>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</si>
  <si>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</si>
  <si>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</si>
  <si>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</si>
  <si>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</si>
  <si>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</si>
  <si>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</si>
  <si>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</si>
  <si>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</si>
  <si>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</si>
  <si>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</si>
  <si>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</si>
  <si>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</si>
  <si>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</si>
  <si>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</si>
  <si>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</si>
  <si>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</si>
  <si>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</si>
  <si>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</si>
  <si>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</si>
  <si>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</si>
  <si>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</si>
  <si>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</si>
  <si>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</si>
  <si>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</si>
  <si>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</si>
  <si>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</si>
  <si>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</si>
  <si>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</si>
  <si>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</si>
  <si>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</si>
  <si>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</si>
  <si>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</si>
  <si>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</si>
  <si>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</si>
  <si>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</si>
  <si>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</si>
  <si>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</si>
  <si>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</si>
  <si>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</si>
  <si>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</si>
  <si>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</si>
  <si>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</si>
  <si>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</si>
  <si>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</si>
  <si>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</si>
  <si>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</si>
  <si>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</si>
  <si>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</si>
  <si>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</si>
  <si>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</si>
  <si>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</si>
  <si>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</si>
  <si>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</si>
  <si>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</si>
  <si>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</si>
  <si>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</si>
  <si>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</si>
  <si>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</si>
  <si>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</si>
  <si>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</si>
  <si>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</si>
  <si>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</si>
  <si>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</si>
  <si>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</si>
  <si>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</si>
  <si>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</si>
  <si>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</si>
  <si>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</si>
  <si>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</si>
  <si>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</si>
  <si>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</si>
  <si>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</si>
  <si>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</si>
  <si>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</si>
  <si>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</si>
  <si>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</si>
  <si>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</si>
  <si>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</si>
  <si>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</si>
  <si>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</si>
  <si>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</si>
  <si>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</si>
  <si>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</si>
  <si>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</si>
  <si>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</si>
  <si>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</si>
  <si>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</si>
  <si>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</si>
  <si>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</si>
  <si>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</si>
  <si>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</si>
  <si>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</si>
  <si>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</si>
  <si>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</si>
  <si>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</si>
  <si>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</si>
  <si>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</si>
  <si>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</si>
  <si>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</si>
  <si>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</si>
  <si>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</si>
  <si>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</si>
  <si>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</si>
  <si>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</si>
  <si>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</si>
  <si>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</si>
  <si>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</si>
  <si>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</si>
  <si>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</si>
  <si>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</si>
  <si>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</si>
  <si>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</si>
  <si>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</si>
  <si>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</si>
  <si>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</si>
  <si>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</si>
  <si>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</si>
  <si>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</si>
  <si>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</si>
  <si>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</si>
  <si>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</si>
  <si>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</si>
  <si>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</si>
  <si>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</si>
  <si>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</si>
  <si>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</si>
  <si>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</si>
  <si>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</si>
  <si>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</si>
  <si>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</si>
  <si>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</si>
  <si>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</si>
  <si>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</si>
  <si>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</si>
  <si>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</si>
  <si>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</si>
  <si>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</si>
  <si>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</si>
  <si>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</si>
  <si>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</si>
  <si>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</si>
  <si>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</si>
  <si>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</si>
  <si>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</si>
  <si>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</si>
  <si>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</si>
  <si>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</si>
  <si>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</si>
  <si>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</si>
  <si>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</si>
  <si>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</si>
  <si>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</si>
  <si>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</si>
  <si>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</si>
  <si>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</si>
  <si>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</si>
  <si>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</si>
  <si>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</si>
  <si>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</si>
  <si>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</si>
  <si>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</si>
  <si>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</si>
  <si>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</si>
  <si>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</si>
  <si>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</si>
  <si>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</si>
  <si>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</si>
  <si>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</si>
  <si>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</si>
  <si>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</si>
  <si>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</si>
  <si>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</si>
  <si>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</si>
  <si>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</si>
  <si>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</si>
  <si>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</si>
  <si>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</si>
  <si>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</si>
  <si>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</si>
  <si>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</si>
  <si>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</si>
  <si>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</si>
  <si>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</si>
  <si>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</si>
  <si>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</si>
  <si>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</si>
  <si>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</si>
  <si>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</si>
  <si>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</si>
  <si>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</si>
  <si>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</si>
  <si>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</si>
  <si>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</si>
  <si>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</si>
  <si>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</si>
  <si>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</si>
  <si>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</si>
  <si>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</si>
  <si>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</si>
  <si>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</si>
  <si>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</si>
  <si>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</si>
  <si>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</si>
  <si>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</si>
  <si>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</si>
  <si>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</si>
  <si>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</si>
  <si>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</si>
  <si>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</si>
  <si>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</si>
  <si>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</si>
  <si>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</si>
  <si>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</si>
  <si>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</si>
  <si>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</si>
  <si>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</si>
  <si>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</si>
  <si>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</si>
  <si>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</si>
  <si>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</si>
  <si>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</si>
  <si>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</si>
  <si>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</si>
  <si>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</si>
  <si>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</si>
  <si>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</si>
  <si>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</si>
  <si>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</si>
  <si>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</si>
  <si>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</si>
  <si>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</si>
  <si>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</si>
  <si>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</si>
  <si>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</si>
  <si>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</si>
  <si>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</si>
  <si>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</si>
  <si>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</si>
  <si>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</si>
  <si>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</si>
  <si>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</si>
  <si>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</si>
  <si>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</si>
  <si>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</si>
  <si>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</si>
  <si>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</si>
  <si>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</si>
  <si>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</si>
  <si>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</si>
  <si>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</si>
  <si>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</si>
  <si>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</si>
  <si>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</si>
  <si>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</si>
  <si>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</si>
  <si>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</si>
  <si>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</si>
  <si>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</si>
  <si>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</si>
  <si>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</si>
  <si>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</si>
  <si>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</si>
  <si>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</si>
  <si>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</si>
  <si>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</si>
  <si>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</si>
  <si>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</si>
  <si>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</si>
  <si>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</si>
  <si>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</si>
  <si>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</si>
  <si>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</si>
  <si>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</si>
  <si>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</si>
  <si>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</si>
  <si>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</si>
  <si>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</si>
  <si>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</si>
  <si>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</si>
  <si>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</si>
  <si>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</si>
  <si>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</si>
  <si>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</si>
  <si>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</si>
  <si>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</si>
  <si>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</si>
  <si>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</si>
  <si>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</si>
  <si>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</si>
  <si>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</si>
  <si>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</si>
  <si>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</si>
  <si>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</si>
  <si>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</si>
  <si>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</si>
  <si>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</si>
  <si>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</si>
  <si>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</si>
  <si>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</si>
  <si>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</si>
  <si>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</si>
  <si>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</si>
  <si>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</si>
  <si>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</si>
  <si>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</si>
  <si>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</si>
  <si>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</si>
  <si>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</si>
  <si>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</si>
  <si>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</si>
  <si>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</si>
  <si>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</si>
  <si>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</si>
  <si>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</si>
  <si>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</si>
  <si>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</si>
  <si>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</si>
  <si>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</si>
  <si>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</si>
  <si>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</si>
  <si>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</si>
  <si>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</si>
  <si>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</si>
  <si>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</si>
  <si>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</si>
  <si>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</si>
  <si>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</si>
  <si>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</si>
  <si>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</si>
  <si>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</si>
  <si>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</si>
  <si>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</si>
  <si>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</si>
  <si>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</si>
  <si>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</si>
  <si>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</si>
  <si>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</si>
  <si>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</si>
  <si>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</si>
  <si>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</si>
  <si>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</si>
  <si>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</si>
  <si>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</si>
  <si>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</si>
  <si>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</si>
  <si>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</si>
  <si>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</si>
  <si>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</si>
  <si>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</si>
  <si>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</si>
  <si>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</si>
  <si>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</si>
  <si>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</si>
  <si>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</si>
  <si>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</si>
  <si>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</si>
  <si>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</si>
  <si>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</si>
  <si>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</si>
  <si>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</si>
  <si>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</si>
  <si>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</si>
  <si>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</si>
  <si>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</si>
  <si>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</si>
  <si>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</si>
  <si>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</si>
  <si>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</si>
  <si>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</si>
  <si>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</si>
  <si>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</si>
  <si>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</si>
  <si>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</si>
  <si>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</si>
  <si>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</si>
  <si>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</si>
  <si>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</si>
  <si>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</si>
  <si>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</si>
  <si>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</si>
  <si>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</si>
  <si>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</si>
  <si>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</si>
  <si>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</si>
  <si>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</si>
  <si>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</si>
  <si>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</si>
  <si>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</si>
  <si>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</si>
  <si>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</si>
  <si>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</si>
  <si>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</si>
  <si>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</si>
  <si>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</si>
  <si>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</si>
  <si>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</si>
  <si>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</si>
  <si>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</si>
  <si>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</si>
  <si>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</si>
  <si>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</si>
  <si>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</si>
  <si>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</si>
  <si>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</si>
  <si>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</si>
  <si>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</si>
  <si>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</si>
  <si>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</si>
  <si>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</si>
  <si>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</si>
  <si>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</si>
  <si>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</si>
  <si>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</si>
  <si>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</si>
  <si>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</si>
  <si>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</si>
  <si>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</si>
  <si>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</si>
  <si>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</si>
  <si>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</si>
  <si>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</si>
  <si>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</si>
  <si>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</si>
  <si>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</si>
  <si>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</si>
  <si>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</si>
  <si>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</si>
  <si>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</si>
  <si>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</si>
  <si>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</si>
  <si>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</si>
  <si>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</si>
  <si>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</si>
  <si>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</si>
  <si>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</si>
  <si>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</si>
  <si>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</si>
  <si>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</si>
  <si>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</si>
  <si>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</si>
  <si>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</si>
  <si>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</si>
  <si>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</si>
  <si>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</si>
  <si>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</si>
  <si>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</si>
  <si>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</si>
  <si>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</si>
  <si>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</si>
  <si>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</si>
  <si>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</si>
  <si>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</si>
  <si>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</si>
  <si>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</si>
  <si>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</si>
  <si>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</si>
  <si>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</si>
  <si>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</si>
  <si>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</si>
  <si>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</si>
  <si>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</si>
  <si>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</si>
  <si>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</si>
  <si>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</si>
  <si>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</si>
  <si>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</si>
  <si>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</si>
  <si>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</si>
  <si>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</si>
  <si>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</si>
  <si>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</si>
  <si>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</si>
  <si>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</si>
  <si>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</si>
  <si>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</si>
  <si>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</si>
  <si>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</si>
  <si>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</si>
  <si>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</si>
  <si>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</si>
  <si>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</si>
  <si>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</si>
  <si>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</si>
  <si>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</si>
  <si>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</si>
  <si>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</si>
  <si>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</si>
  <si>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</si>
  <si>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</si>
  <si>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</si>
  <si>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</si>
  <si>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</si>
  <si>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</si>
  <si>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</si>
  <si>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</si>
  <si>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</si>
  <si>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</si>
  <si>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</si>
  <si>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</si>
  <si>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</si>
  <si>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</si>
  <si>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</si>
  <si>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</si>
  <si>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</si>
  <si>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</si>
  <si>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</si>
  <si>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</si>
  <si>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</si>
  <si>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</si>
  <si>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</si>
  <si>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</si>
  <si>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</si>
  <si>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</si>
  <si>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</si>
  <si>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</si>
  <si>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</si>
  <si>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</si>
  <si>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</si>
  <si>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</si>
  <si>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</si>
  <si>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</si>
  <si>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</si>
  <si>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</si>
  <si>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</si>
  <si>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</si>
  <si>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</si>
  <si>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</si>
  <si>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</si>
  <si>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</si>
  <si>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</si>
  <si>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</si>
  <si>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</si>
  <si>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</si>
  <si>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</si>
  <si>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</si>
  <si>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</si>
  <si>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</si>
  <si>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</si>
  <si>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</si>
  <si>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</si>
  <si>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</si>
  <si>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</si>
  <si>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</si>
  <si>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</si>
  <si>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</si>
  <si>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</si>
  <si>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</si>
  <si>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</si>
  <si>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</si>
  <si>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</si>
  <si>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</si>
  <si>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</si>
  <si>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</si>
  <si>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</si>
  <si>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</si>
  <si>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</si>
  <si>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</si>
  <si>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</si>
  <si>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</si>
  <si>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</si>
  <si>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</si>
  <si>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</si>
  <si>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</si>
  <si>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</si>
  <si>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</si>
  <si>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</si>
  <si>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</si>
  <si>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</si>
  <si>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</si>
  <si>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</si>
  <si>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</si>
  <si>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</si>
  <si>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</si>
  <si>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</si>
  <si>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</si>
  <si>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</si>
  <si>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</si>
  <si>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</si>
  <si>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</si>
  <si>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</si>
  <si>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</si>
  <si>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</si>
  <si>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</si>
  <si>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</si>
  <si>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</si>
  <si>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</si>
  <si>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</si>
  <si>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</si>
  <si>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</si>
  <si>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</si>
  <si>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</si>
  <si>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</si>
  <si>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</si>
  <si>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</si>
  <si>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</si>
  <si>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</si>
  <si>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</si>
  <si>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</si>
  <si>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</si>
  <si>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</si>
  <si>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</si>
  <si>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</si>
  <si>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</si>
  <si>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</si>
  <si>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</si>
  <si>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</si>
  <si>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</si>
  <si>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</si>
  <si>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</si>
  <si>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</si>
  <si>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</si>
  <si>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</si>
  <si>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</si>
  <si>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</si>
  <si>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</si>
  <si>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</si>
  <si>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</si>
  <si>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</si>
  <si>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</si>
  <si>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</si>
  <si>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</si>
  <si>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</si>
  <si>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</si>
  <si>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</si>
  <si>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</si>
  <si>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</si>
  <si>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</si>
  <si>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</si>
  <si>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</si>
  <si>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</si>
  <si>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</si>
  <si>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</si>
  <si>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</si>
  <si>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</si>
  <si>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</si>
  <si>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</si>
  <si>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</si>
  <si>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</si>
  <si>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</si>
  <si>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</si>
  <si>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</si>
  <si>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</si>
  <si>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</si>
  <si>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</si>
  <si>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</si>
  <si>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</si>
  <si>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</si>
  <si>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</si>
  <si>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</si>
  <si>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</si>
  <si>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</si>
  <si>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</si>
  <si>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</si>
  <si>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</si>
  <si>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</si>
  <si>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</si>
  <si>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</si>
  <si>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</si>
  <si>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</si>
  <si>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</si>
  <si>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</si>
  <si>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</si>
  <si>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</si>
  <si>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</si>
  <si>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</si>
  <si>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</si>
  <si>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</si>
  <si>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</si>
  <si>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</si>
  <si>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</si>
  <si>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</si>
  <si>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</si>
  <si>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</si>
  <si>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</si>
  <si>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</si>
  <si>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</si>
  <si>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</si>
  <si>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</si>
  <si>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</si>
  <si>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</si>
  <si>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</si>
  <si>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</si>
  <si>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</si>
  <si>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</si>
  <si>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</si>
  <si>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</si>
  <si>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</si>
  <si>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</si>
  <si>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</si>
  <si>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</si>
  <si>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</si>
  <si>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</si>
  <si>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</si>
  <si>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</si>
  <si>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</si>
  <si>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</si>
  <si>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</si>
  <si>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</si>
  <si>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</si>
  <si>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</si>
  <si>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</si>
  <si>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</si>
  <si>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</si>
  <si>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</si>
  <si>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</si>
  <si>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</si>
  <si>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</si>
  <si>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</si>
  <si>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</si>
  <si>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</si>
  <si>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</si>
  <si>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</si>
  <si>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</si>
  <si>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</si>
  <si>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</si>
  <si>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</si>
  <si>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</si>
  <si>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</si>
  <si>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</si>
  <si>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</si>
  <si>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</si>
  <si>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</si>
  <si>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</si>
  <si>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</si>
  <si>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</si>
  <si>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</si>
  <si>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</si>
  <si>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</si>
  <si>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</si>
  <si>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</si>
  <si>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</si>
  <si>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</si>
  <si>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</si>
  <si>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</si>
  <si>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</si>
  <si>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</si>
  <si>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</si>
  <si>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</si>
  <si>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</si>
  <si>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</si>
  <si>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</si>
  <si>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</si>
  <si>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</si>
  <si>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</si>
  <si>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</si>
  <si>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</si>
  <si>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</si>
  <si>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</si>
  <si>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</si>
  <si>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</si>
  <si>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</si>
  <si>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</si>
  <si>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</si>
  <si>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</si>
  <si>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</si>
  <si>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</si>
  <si>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</si>
  <si>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</si>
  <si>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</si>
  <si>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</si>
  <si>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</si>
  <si>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</si>
  <si>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</si>
  <si>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</si>
  <si>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</si>
  <si>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</si>
  <si>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</si>
  <si>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</si>
  <si>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</si>
  <si>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</si>
  <si>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</si>
  <si>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</si>
  <si>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</si>
  <si>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</si>
  <si>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</si>
  <si>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</si>
  <si>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</si>
  <si>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</si>
  <si>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</si>
  <si>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</si>
  <si>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</si>
  <si>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</si>
  <si>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</si>
  <si>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</si>
  <si>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</si>
  <si>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</si>
  <si>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</si>
  <si>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</si>
  <si>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</si>
  <si>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</si>
  <si>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</si>
  <si>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</si>
  <si>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</si>
  <si>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</si>
  <si>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</si>
  <si>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</si>
  <si>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</si>
  <si>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</si>
  <si>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</si>
  <si>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</si>
  <si>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</si>
  <si>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</si>
  <si>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</si>
  <si>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</si>
  <si>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</si>
  <si>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</si>
  <si>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</si>
  <si>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</si>
  <si>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</si>
  <si>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</si>
  <si>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</si>
  <si>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</si>
  <si>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</si>
  <si>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</si>
  <si>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</si>
  <si>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</si>
  <si>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</si>
  <si>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</si>
  <si>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</si>
  <si>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</si>
  <si>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</si>
  <si>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</si>
  <si>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</si>
  <si>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</si>
  <si>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</si>
  <si>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</si>
  <si>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</si>
  <si>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</si>
  <si>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</si>
  <si>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</si>
  <si>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</si>
  <si>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</si>
  <si>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</si>
  <si>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</si>
  <si>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</si>
  <si>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</si>
  <si>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</si>
  <si>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</si>
  <si>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</si>
  <si>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</si>
  <si>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</si>
  <si>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</si>
  <si>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</si>
  <si>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</si>
  <si>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</si>
  <si>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</si>
  <si>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</si>
  <si>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</si>
  <si>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</si>
  <si>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</si>
  <si>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</si>
  <si>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</si>
  <si>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</si>
  <si>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</si>
  <si>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</si>
  <si>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</si>
  <si>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</si>
  <si>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</si>
  <si>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</si>
  <si>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</si>
  <si>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</si>
  <si>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</si>
  <si>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</si>
  <si>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</si>
  <si>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</si>
  <si>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</si>
  <si>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</si>
  <si>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</si>
  <si>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</si>
  <si>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</si>
  <si>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</si>
  <si>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</si>
  <si>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</si>
  <si>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</si>
  <si>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</si>
  <si>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</si>
  <si>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</si>
  <si>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</si>
  <si>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</si>
  <si>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</si>
  <si>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</si>
  <si>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</si>
  <si>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</si>
  <si>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</si>
  <si>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</si>
  <si>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</si>
  <si>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</si>
  <si>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</si>
  <si>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</si>
  <si>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</si>
  <si>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</si>
  <si>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</si>
  <si>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</si>
  <si>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</si>
  <si>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</si>
  <si>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</si>
  <si>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</si>
  <si>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</si>
  <si>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</si>
  <si>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</si>
  <si>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</si>
  <si>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</si>
  <si>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</si>
  <si>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</si>
  <si>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</si>
  <si>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</si>
  <si>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</si>
  <si>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</si>
  <si>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</si>
  <si>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</si>
  <si>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</si>
  <si>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</si>
  <si>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</si>
  <si>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</si>
  <si>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</si>
  <si>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</si>
  <si>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</si>
  <si>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</si>
  <si>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</si>
  <si>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</si>
  <si>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</si>
  <si>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</si>
  <si>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</si>
  <si>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</si>
  <si>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</si>
  <si>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</si>
  <si>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</si>
  <si>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</si>
  <si>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</si>
  <si>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</si>
  <si>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</si>
  <si>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</si>
  <si>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</si>
  <si>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</si>
  <si>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</si>
  <si>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</si>
  <si>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</si>
  <si>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</si>
  <si>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</si>
  <si>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</si>
  <si>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</si>
  <si>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</si>
  <si>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</si>
  <si>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</si>
  <si>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</si>
  <si>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</si>
  <si>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</si>
  <si>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</si>
  <si>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</si>
  <si>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</si>
  <si>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</si>
  <si>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</si>
  <si>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</si>
  <si>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</si>
  <si>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</si>
  <si>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</si>
  <si>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</si>
  <si>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</si>
  <si>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</si>
  <si>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</si>
  <si>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</si>
  <si>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</si>
  <si>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</si>
  <si>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</si>
  <si>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</si>
  <si>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</si>
  <si>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</si>
  <si>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</si>
  <si>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</si>
  <si>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</si>
  <si>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</si>
  <si>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</si>
  <si>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</si>
  <si>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</si>
  <si>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</si>
  <si>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</si>
  <si>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</si>
  <si>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</si>
  <si>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</si>
  <si>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</si>
  <si>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</si>
  <si>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</si>
  <si>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</si>
  <si>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</si>
  <si>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</si>
  <si>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</si>
  <si>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</si>
  <si>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</si>
  <si>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</si>
  <si>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</si>
  <si>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</si>
  <si>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</si>
  <si>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</si>
  <si>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</si>
  <si>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</si>
  <si>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</si>
  <si>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</si>
  <si>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</si>
  <si>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</si>
  <si>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</si>
  <si>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</si>
  <si>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</si>
  <si>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</si>
  <si>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</si>
  <si>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</si>
  <si>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</si>
  <si>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</si>
  <si>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</si>
  <si>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</si>
  <si>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</si>
  <si>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</si>
  <si>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</si>
  <si>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</si>
  <si>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</si>
  <si>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</si>
  <si>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</si>
  <si>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</si>
  <si>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</si>
  <si>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</si>
  <si>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</si>
  <si>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</si>
  <si>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</si>
  <si>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</si>
  <si>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</si>
  <si>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</si>
  <si>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</si>
  <si>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</si>
  <si>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</si>
  <si>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</si>
  <si>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</si>
  <si>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</si>
  <si>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</si>
  <si>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</si>
  <si>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</si>
  <si>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</si>
  <si>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</si>
  <si>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</si>
  <si>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</si>
  <si>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</si>
  <si>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</si>
  <si>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</si>
  <si>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</si>
  <si>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</si>
  <si>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</si>
  <si>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</si>
  <si>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</si>
  <si>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</si>
  <si>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</si>
  <si>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</si>
  <si>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</si>
  <si>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</si>
  <si>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</si>
  <si>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</si>
  <si>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</si>
  <si>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</si>
  <si>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</si>
  <si>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</si>
  <si>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</si>
  <si>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</si>
  <si>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</si>
  <si>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</si>
  <si>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</si>
  <si>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</si>
  <si>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</si>
  <si>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</si>
  <si>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</si>
  <si>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</si>
  <si>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</si>
  <si>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</si>
  <si>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</si>
  <si>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</si>
  <si>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</si>
  <si>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</si>
  <si>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</si>
  <si>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</si>
  <si>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</si>
  <si>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</si>
  <si>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</si>
  <si>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</si>
  <si>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</si>
  <si>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</si>
  <si>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</si>
  <si>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</si>
  <si>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</si>
  <si>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</si>
  <si>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</si>
  <si>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</si>
  <si>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</si>
  <si>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</si>
  <si>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</si>
  <si>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</si>
  <si>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</si>
  <si>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</si>
  <si>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</si>
  <si>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</si>
  <si>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</si>
  <si>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</si>
  <si>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</si>
  <si>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</si>
  <si>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</si>
  <si>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</si>
  <si>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</si>
  <si>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</si>
  <si>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</si>
  <si>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</si>
  <si>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</si>
  <si>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</si>
  <si>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</si>
  <si>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</si>
  <si>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</si>
  <si>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</si>
  <si>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</si>
  <si>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</si>
  <si>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</si>
  <si>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</si>
  <si>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</si>
  <si>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</si>
  <si>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</si>
  <si>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</si>
  <si>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</si>
  <si>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</si>
  <si>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</si>
  <si>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</si>
  <si>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</si>
  <si>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</si>
  <si>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</si>
  <si>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</si>
  <si>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</si>
  <si>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</si>
  <si>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</si>
  <si>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</si>
  <si>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</si>
  <si>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</si>
  <si>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</si>
  <si>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</si>
  <si>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</si>
  <si>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</si>
  <si>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</si>
  <si>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</si>
  <si>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</si>
  <si>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</si>
  <si>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</si>
  <si>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</si>
  <si>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</si>
  <si>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</si>
  <si>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</si>
  <si>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</si>
  <si>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</si>
  <si>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</si>
  <si>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</si>
  <si>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</si>
  <si>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</si>
  <si>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</si>
  <si>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</si>
  <si>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</si>
  <si>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</si>
  <si>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</si>
  <si>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</si>
  <si>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</si>
  <si>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</si>
  <si>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</si>
  <si>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</si>
  <si>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</si>
  <si>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</si>
  <si>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</si>
  <si>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</si>
  <si>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</si>
  <si>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</si>
  <si>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</si>
  <si>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</si>
  <si>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</si>
  <si>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</si>
  <si>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</si>
  <si>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</si>
  <si>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</si>
  <si>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</si>
  <si>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</si>
  <si>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</si>
  <si>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</si>
  <si>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</si>
  <si>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</si>
  <si>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</si>
  <si>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</si>
  <si>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</si>
  <si>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</si>
  <si>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</si>
  <si>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</si>
  <si>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</si>
  <si>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</si>
  <si>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</si>
  <si>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</si>
  <si>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</si>
  <si>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</si>
  <si>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</si>
  <si>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</si>
  <si>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</si>
  <si>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</si>
  <si>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</si>
  <si>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</si>
  <si>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</si>
  <si>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</si>
  <si>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</si>
  <si>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</si>
  <si>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</si>
  <si>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</si>
  <si>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</si>
  <si>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</si>
  <si>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</si>
  <si>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</si>
  <si>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</si>
  <si>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</si>
  <si>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</si>
  <si>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</si>
  <si>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</si>
  <si>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</si>
  <si>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</si>
  <si>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</si>
  <si>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</si>
  <si>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</si>
  <si>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</si>
  <si>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</si>
  <si>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</si>
  <si>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</si>
  <si>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</si>
  <si>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</si>
  <si>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</si>
  <si>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</si>
  <si>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</si>
  <si>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</si>
  <si>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</si>
  <si>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</si>
  <si>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</si>
  <si>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</si>
  <si>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</si>
  <si>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</si>
  <si>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</si>
  <si>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</si>
  <si>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</si>
  <si>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</si>
  <si>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</si>
  <si>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</si>
  <si>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</si>
  <si>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</si>
  <si>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</si>
  <si>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</si>
  <si>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</si>
  <si>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</si>
  <si>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</si>
  <si>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</si>
  <si>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</si>
  <si>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</si>
  <si>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</si>
  <si>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</si>
  <si>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</si>
  <si>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</si>
  <si>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</si>
  <si>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</si>
  <si>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</si>
  <si>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</si>
  <si>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</si>
  <si>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</si>
  <si>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</si>
  <si>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</si>
  <si>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</si>
  <si>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</si>
  <si>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</si>
  <si>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</si>
  <si>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</si>
  <si>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</si>
  <si>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</si>
  <si>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</si>
  <si>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</si>
  <si>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</si>
  <si>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</si>
  <si>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</si>
  <si>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</si>
  <si>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</si>
  <si>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</si>
  <si>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</si>
  <si>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</si>
  <si>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</si>
  <si>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</si>
  <si>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</si>
  <si>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</si>
  <si>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</si>
  <si>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</si>
  <si>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</si>
  <si>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</si>
  <si>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</si>
  <si>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</si>
  <si>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</si>
  <si>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</si>
  <si>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</si>
  <si>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</si>
  <si>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</si>
  <si>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</si>
  <si>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</si>
  <si>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</si>
  <si>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</si>
  <si>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</si>
  <si>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</si>
  <si>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</si>
  <si>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</si>
  <si>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</si>
  <si>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</si>
  <si>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</si>
  <si>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</si>
  <si>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</si>
  <si>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</si>
  <si>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</si>
  <si>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</si>
  <si>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</si>
  <si>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</si>
  <si>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</si>
  <si>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</si>
  <si>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</si>
  <si>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</si>
  <si>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</si>
  <si>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</si>
  <si>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</si>
  <si>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</si>
  <si>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</si>
  <si>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</si>
  <si>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</si>
  <si>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</si>
  <si>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</si>
  <si>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</si>
  <si>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</si>
  <si>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</si>
  <si>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</si>
  <si>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</si>
  <si>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</si>
  <si>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</si>
  <si>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</si>
  <si>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</si>
  <si>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</si>
  <si>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</si>
  <si>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</si>
  <si>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</si>
  <si>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</si>
  <si>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</si>
  <si>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</si>
  <si>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</si>
  <si>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</si>
  <si>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</si>
  <si>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</si>
  <si>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</si>
  <si>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</si>
  <si>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</si>
  <si>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</si>
  <si>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</si>
  <si>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</si>
  <si>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</si>
  <si>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</si>
  <si>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</si>
  <si>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</si>
  <si>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</si>
  <si>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</si>
  <si>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</si>
  <si>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</si>
  <si>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</si>
  <si>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</si>
  <si>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</si>
  <si>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</si>
  <si>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</si>
  <si>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</si>
  <si>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</si>
  <si>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</si>
  <si>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</si>
  <si>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</si>
  <si>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</si>
  <si>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</si>
  <si>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</si>
  <si>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</si>
  <si>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</si>
  <si>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</si>
  <si>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</si>
  <si>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</si>
  <si>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</si>
  <si>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</si>
  <si>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</si>
  <si>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</si>
  <si>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</si>
  <si>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</si>
  <si>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</si>
  <si>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</si>
  <si>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</si>
  <si>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</si>
  <si>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</si>
  <si>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</si>
  <si>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</si>
  <si>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</si>
  <si>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</si>
  <si>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</si>
  <si>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</si>
  <si>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</si>
  <si>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</si>
  <si>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</si>
  <si>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</si>
  <si>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</si>
  <si>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</si>
  <si>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</si>
  <si>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</si>
  <si>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</si>
  <si>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</si>
  <si>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</si>
  <si>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</si>
  <si>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</si>
  <si>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</si>
  <si>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</si>
  <si>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</si>
  <si>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</si>
  <si>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</si>
  <si>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</si>
  <si>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</si>
  <si>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</si>
  <si>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</si>
  <si>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</si>
  <si>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</si>
  <si>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</si>
  <si>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</si>
  <si>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</si>
  <si>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</si>
  <si>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</si>
  <si>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</si>
  <si>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</si>
  <si>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</si>
  <si>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</si>
  <si>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</si>
  <si>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</si>
  <si>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</si>
  <si>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</si>
  <si>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</si>
  <si>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</si>
  <si>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</si>
  <si>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</si>
  <si>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</si>
  <si>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</si>
  <si>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</si>
  <si>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</si>
  <si>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</si>
  <si>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</si>
  <si>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</si>
  <si>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</si>
  <si>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</si>
  <si>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</si>
  <si>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</si>
  <si>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</si>
  <si>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</si>
  <si>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</si>
  <si>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</si>
  <si>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</si>
  <si>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</si>
  <si>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</si>
  <si>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</si>
  <si>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</si>
  <si>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</si>
  <si>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</si>
  <si>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</si>
  <si>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</si>
  <si>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</si>
  <si>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</si>
  <si>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</si>
  <si>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</si>
  <si>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</si>
  <si>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</si>
  <si>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</si>
  <si>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</si>
  <si>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</si>
  <si>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</si>
  <si>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</si>
  <si>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</si>
  <si>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</si>
  <si>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</si>
  <si>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</si>
  <si>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</si>
  <si>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</si>
  <si>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</si>
  <si>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</si>
  <si>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</si>
  <si>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</si>
  <si>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</si>
  <si>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</si>
  <si>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</si>
  <si>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</si>
  <si>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</si>
  <si>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</si>
  <si>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</si>
  <si>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</si>
  <si>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</si>
  <si>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</si>
  <si>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</si>
  <si>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</si>
  <si>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</si>
  <si>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</si>
  <si>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</si>
  <si>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</si>
  <si>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</si>
  <si>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</si>
  <si>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</si>
  <si>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</si>
  <si>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</si>
  <si>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</si>
  <si>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</si>
  <si>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</si>
  <si>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</si>
  <si>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</si>
  <si>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</si>
  <si>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</si>
  <si>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</si>
  <si>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</si>
  <si>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</si>
  <si>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</si>
  <si>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</si>
  <si>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</si>
  <si>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</si>
  <si>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</si>
  <si>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</si>
  <si>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</si>
  <si>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</si>
  <si>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</si>
  <si>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</si>
  <si>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</si>
  <si>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</si>
  <si>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</si>
  <si>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</si>
  <si>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</si>
  <si>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</si>
  <si>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</si>
  <si>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</si>
  <si>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</si>
  <si>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</si>
  <si>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</si>
  <si>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</si>
  <si>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</si>
  <si>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</si>
  <si>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</si>
  <si>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</si>
  <si>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</si>
  <si>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</si>
  <si>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</si>
  <si>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</si>
  <si>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</si>
  <si>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</si>
  <si>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</si>
  <si>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</si>
  <si>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</si>
  <si>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</si>
  <si>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</si>
  <si>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</si>
  <si>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</si>
  <si>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</si>
  <si>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</si>
  <si>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</si>
  <si>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</si>
  <si>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</si>
  <si>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</si>
  <si>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</si>
  <si>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</si>
  <si>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</si>
  <si>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</si>
  <si>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</si>
  <si>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</si>
  <si>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</si>
  <si>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</si>
  <si>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</si>
  <si>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</si>
  <si>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</si>
  <si>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</si>
  <si>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</si>
  <si>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</si>
  <si>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</si>
  <si>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</si>
  <si>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</si>
  <si>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</si>
  <si>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</si>
  <si>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</si>
  <si>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</si>
  <si>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</si>
  <si>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</si>
  <si>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</si>
  <si>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</si>
  <si>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</si>
  <si>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</si>
  <si>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</si>
  <si>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</si>
  <si>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</si>
  <si>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</si>
  <si>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</si>
  <si>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</si>
  <si>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</si>
  <si>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</si>
  <si>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</si>
  <si>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</si>
  <si>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</si>
  <si>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</si>
  <si>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</si>
  <si>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</si>
  <si>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</si>
  <si>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</si>
  <si>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</si>
  <si>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</si>
  <si>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</si>
  <si>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</si>
  <si>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</si>
  <si>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</si>
  <si>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</si>
  <si>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</si>
  <si>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</si>
  <si>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</si>
  <si>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</si>
  <si>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</si>
  <si>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</si>
  <si>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</si>
  <si>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</si>
  <si>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</si>
  <si>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</si>
  <si>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</si>
  <si>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</si>
  <si>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</si>
  <si>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</si>
  <si>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</si>
  <si>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</si>
  <si>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</si>
  <si>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</si>
  <si>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</si>
  <si>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</si>
  <si>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</si>
  <si>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</si>
  <si>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</si>
  <si>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</si>
  <si>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</si>
  <si>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</si>
  <si>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</si>
  <si>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</si>
  <si>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</si>
  <si>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</si>
  <si>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</si>
  <si>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</si>
  <si>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</si>
  <si>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</si>
  <si>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</si>
  <si>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</si>
  <si>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</si>
  <si>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</si>
  <si>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</si>
  <si>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</si>
  <si>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</si>
  <si>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</si>
  <si>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</si>
  <si>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</si>
  <si>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</si>
  <si>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</si>
  <si>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</si>
  <si>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</si>
  <si>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</si>
  <si>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</si>
  <si>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</si>
  <si>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</si>
  <si>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</si>
  <si>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</si>
  <si>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</si>
  <si>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</si>
  <si>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</si>
  <si>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</si>
  <si>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</si>
  <si>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</si>
  <si>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</si>
  <si>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</si>
  <si>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</si>
  <si>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</si>
  <si>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</si>
  <si>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</si>
  <si>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</si>
  <si>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</si>
  <si>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</si>
  <si>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</si>
  <si>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</si>
  <si>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</si>
  <si>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</si>
  <si>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</si>
  <si>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</si>
  <si>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</si>
  <si>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</si>
  <si>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</si>
  <si>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</si>
  <si>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</si>
  <si>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</si>
  <si>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</si>
  <si>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</si>
  <si>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</si>
  <si>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</si>
  <si>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</si>
  <si>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</si>
  <si>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</si>
  <si>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</si>
  <si>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</si>
  <si>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</si>
  <si>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</si>
  <si>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</si>
  <si>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</si>
  <si>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</si>
  <si>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</si>
  <si>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</si>
  <si>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</si>
  <si>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</si>
  <si>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</si>
  <si>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</si>
  <si>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</si>
  <si>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</si>
  <si>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</si>
  <si>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</si>
  <si>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</si>
  <si>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</si>
  <si>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</si>
  <si>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</si>
  <si>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</si>
  <si>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</si>
  <si>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</si>
  <si>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</si>
  <si>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</si>
  <si>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</si>
  <si>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</si>
  <si>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</si>
  <si>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</si>
  <si>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</si>
  <si>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</si>
  <si>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</si>
  <si>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</si>
  <si>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</si>
  <si>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</si>
  <si>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</si>
  <si>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</si>
  <si>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</si>
  <si>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</si>
  <si>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</si>
  <si>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</si>
  <si>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</si>
  <si>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</si>
  <si>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</si>
  <si>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</si>
  <si>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</si>
  <si>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</si>
  <si>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</si>
  <si>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</si>
  <si>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</si>
  <si>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</si>
  <si>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</si>
  <si>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</si>
  <si>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</si>
  <si>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</si>
  <si>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</si>
  <si>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</si>
  <si>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</si>
  <si>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</si>
  <si>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</si>
  <si>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</si>
  <si>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</si>
  <si>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</si>
  <si>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</si>
  <si>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</si>
  <si>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</si>
  <si>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</si>
  <si>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</si>
  <si>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</si>
  <si>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</si>
  <si>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</si>
  <si>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</si>
  <si>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</si>
  <si>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</si>
  <si>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</si>
  <si>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</si>
  <si>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</si>
  <si>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</si>
  <si>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</si>
  <si>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</si>
  <si>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</si>
  <si>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</si>
  <si>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</si>
  <si>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</si>
  <si>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</si>
  <si>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</si>
  <si>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</si>
  <si>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</si>
  <si>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</si>
  <si>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</si>
  <si>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</si>
  <si>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</si>
  <si>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</si>
  <si>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</si>
  <si>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</si>
  <si>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</si>
  <si>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</si>
  <si>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</si>
  <si>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</si>
  <si>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</si>
  <si>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</si>
  <si>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</si>
  <si>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</si>
  <si>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</si>
  <si>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</si>
  <si>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</si>
  <si>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</si>
  <si>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</si>
  <si>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</si>
  <si>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</si>
  <si>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</si>
  <si>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</si>
  <si>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</si>
  <si>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</si>
  <si>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</si>
  <si>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</si>
  <si>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</si>
  <si>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</si>
  <si>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</si>
  <si>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</si>
  <si>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</si>
  <si>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</si>
  <si>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</si>
  <si>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</si>
  <si>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</si>
  <si>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</si>
  <si>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</si>
  <si>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</si>
  <si>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</si>
  <si>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</si>
  <si>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</si>
  <si>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</si>
  <si>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</si>
  <si>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</si>
  <si>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</si>
  <si>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</si>
  <si>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</si>
  <si>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</si>
  <si>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</si>
  <si>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</si>
  <si>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</si>
  <si>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</si>
  <si>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</si>
  <si>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</si>
  <si>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</si>
  <si>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</si>
  <si>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</si>
  <si>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</si>
  <si>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</si>
  <si>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</si>
  <si>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</si>
  <si>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</si>
  <si>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</si>
  <si>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</si>
  <si>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</si>
  <si>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</si>
  <si>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</si>
  <si>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</si>
  <si>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</si>
  <si>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</si>
  <si>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</si>
  <si>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</si>
  <si>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</si>
  <si>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</si>
  <si>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</si>
  <si>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</si>
  <si>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</si>
  <si>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</si>
  <si>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</si>
  <si>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</si>
  <si>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</si>
  <si>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</si>
  <si>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</si>
  <si>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</si>
  <si>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</si>
  <si>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</si>
  <si>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</si>
  <si>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</si>
  <si>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</si>
  <si>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</si>
  <si>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</si>
  <si>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</si>
  <si>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</si>
  <si>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</si>
  <si>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</si>
  <si>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</si>
  <si>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</si>
  <si>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</si>
  <si>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</si>
  <si>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</si>
  <si>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</si>
  <si>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</si>
  <si>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</si>
  <si>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</si>
  <si>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</si>
  <si>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</si>
  <si>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</si>
  <si>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</si>
  <si>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</si>
  <si>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</si>
  <si>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</si>
  <si>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</si>
  <si>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</si>
  <si>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</si>
  <si>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</si>
  <si>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</si>
  <si>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</si>
  <si>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</si>
  <si>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</si>
  <si>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</si>
  <si>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</si>
  <si>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</si>
  <si>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</si>
  <si>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</si>
  <si>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</si>
  <si>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</si>
  <si>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</si>
  <si>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</si>
  <si>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</si>
  <si>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</si>
  <si>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</si>
  <si>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</si>
  <si>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</si>
  <si>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</si>
  <si>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</si>
  <si>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</si>
  <si>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</si>
  <si>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</si>
  <si>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</si>
  <si>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</si>
  <si>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</si>
  <si>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</si>
  <si>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</si>
  <si>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</si>
  <si>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</si>
  <si>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</si>
  <si>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</si>
  <si>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</si>
  <si>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</si>
  <si>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</si>
  <si>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</si>
  <si>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</si>
  <si>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</si>
  <si>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</si>
  <si>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</si>
  <si>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</si>
  <si>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</si>
  <si>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</si>
  <si>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</si>
  <si>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</si>
  <si>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</si>
  <si>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</si>
  <si>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</si>
  <si>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</si>
  <si>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</si>
  <si>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</si>
  <si>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</si>
  <si>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</si>
  <si>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</si>
  <si>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</si>
  <si>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</si>
  <si>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</si>
  <si>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</si>
  <si>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</si>
  <si>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</si>
  <si>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</si>
  <si>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</si>
  <si>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</si>
  <si>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</si>
  <si>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</si>
  <si>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</si>
  <si>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</si>
  <si>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</si>
  <si>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</si>
  <si>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</si>
  <si>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</si>
  <si>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</si>
  <si>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</si>
  <si>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</si>
  <si>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</si>
  <si>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</si>
  <si>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</si>
  <si>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</si>
  <si>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</si>
  <si>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</si>
  <si>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</si>
  <si>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</si>
  <si>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</si>
  <si>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</si>
  <si>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</si>
  <si>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</si>
  <si>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</si>
  <si>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</si>
  <si>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</si>
  <si>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</si>
  <si>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</si>
  <si>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</si>
  <si>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</si>
  <si>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</si>
  <si>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</si>
  <si>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</si>
  <si>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</si>
  <si>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</si>
  <si>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</si>
  <si>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</si>
  <si>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</si>
  <si>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</si>
  <si>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</si>
  <si>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</si>
  <si>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</si>
  <si>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</si>
  <si>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</si>
  <si>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</si>
  <si>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</si>
  <si>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</si>
  <si>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</si>
  <si>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</si>
  <si>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</si>
  <si>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</si>
  <si>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</si>
  <si>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</si>
  <si>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</si>
  <si>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</si>
  <si>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</si>
  <si>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</si>
  <si>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</si>
  <si>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</si>
  <si>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</si>
  <si>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</si>
  <si>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</si>
  <si>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</si>
  <si>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</si>
  <si>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</si>
  <si>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</si>
  <si>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</si>
  <si>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</si>
  <si>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</si>
  <si>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</si>
  <si>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</si>
  <si>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</si>
  <si>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</si>
  <si>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</si>
  <si>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</si>
  <si>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</si>
  <si>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</si>
  <si>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</si>
  <si>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</si>
  <si>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</si>
  <si>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</si>
  <si>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</si>
  <si>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</si>
  <si>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</si>
  <si>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</si>
  <si>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</si>
  <si>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</si>
  <si>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</si>
  <si>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</si>
  <si>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</si>
  <si>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</si>
  <si>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</si>
  <si>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</si>
  <si>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</si>
  <si>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</si>
  <si>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</si>
  <si>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</si>
  <si>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</si>
  <si>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</si>
  <si>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</si>
  <si>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</si>
  <si>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</si>
  <si>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</si>
  <si>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</si>
  <si>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</si>
  <si>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</si>
  <si>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</si>
  <si>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</si>
  <si>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</si>
  <si>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</si>
  <si>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</si>
  <si>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</si>
  <si>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</si>
  <si>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</si>
  <si>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</si>
  <si>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</si>
  <si>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</si>
  <si>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</si>
  <si>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</si>
  <si>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</si>
  <si>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</si>
  <si>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</si>
  <si>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</si>
  <si>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</si>
  <si>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</si>
  <si>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</si>
  <si>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</si>
  <si>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</si>
  <si>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</si>
  <si>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</si>
  <si>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</si>
  <si>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</si>
  <si>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</si>
  <si>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</si>
  <si>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</si>
  <si>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</si>
  <si>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</si>
  <si>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</si>
  <si>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</si>
  <si>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</si>
  <si>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</si>
  <si>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</si>
  <si>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</si>
  <si>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</si>
  <si>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</si>
  <si>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</si>
  <si>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</si>
  <si>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</si>
  <si>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</si>
  <si>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</si>
  <si>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</si>
  <si>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</si>
  <si>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</si>
  <si>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</si>
  <si>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</si>
  <si>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</si>
  <si>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</si>
  <si>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</si>
  <si>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</si>
  <si>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</si>
  <si>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</si>
  <si>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</si>
  <si>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</si>
  <si>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</si>
  <si>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</si>
  <si>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</si>
  <si>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</si>
  <si>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</si>
  <si>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</si>
  <si>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</si>
  <si>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</si>
  <si>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</si>
  <si>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</si>
  <si>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</si>
  <si>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</si>
  <si>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</si>
  <si>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</si>
  <si>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</si>
  <si>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</si>
  <si>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</si>
  <si>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</si>
  <si>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</si>
  <si>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</si>
  <si>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</si>
  <si>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</si>
  <si>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</si>
  <si>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</si>
  <si>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</si>
  <si>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</si>
  <si>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</si>
  <si>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</si>
  <si>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</si>
  <si>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</si>
  <si>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</si>
  <si>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</si>
  <si>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</si>
  <si>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</si>
  <si>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</si>
  <si>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</si>
  <si>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</si>
  <si>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</si>
  <si>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</si>
  <si>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</si>
  <si>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</si>
  <si>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</si>
  <si>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</si>
  <si>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</si>
  <si>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</si>
  <si>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</si>
  <si>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</si>
  <si>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</si>
  <si>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</si>
  <si>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</si>
  <si>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</si>
  <si>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</si>
  <si>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</si>
  <si>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</si>
  <si>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</si>
  <si>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</si>
  <si>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</si>
  <si>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</si>
  <si>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</si>
  <si>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</si>
  <si>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</si>
  <si>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</si>
  <si>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</si>
  <si>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</si>
  <si>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</si>
  <si>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</si>
  <si>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</si>
  <si>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</si>
  <si>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</si>
  <si>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</si>
  <si>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</si>
  <si>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</si>
  <si>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</si>
  <si>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</si>
  <si>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</si>
  <si>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</si>
  <si>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</si>
  <si>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</si>
  <si>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</si>
  <si>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</si>
  <si>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</si>
  <si>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</si>
  <si>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</si>
  <si>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</si>
  <si>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</si>
  <si>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</si>
  <si>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</si>
  <si>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</si>
  <si>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</si>
  <si>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</si>
  <si>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</si>
  <si>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</si>
  <si>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</si>
  <si>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</si>
  <si>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</si>
  <si>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</si>
  <si>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</si>
  <si>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</si>
  <si>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</si>
  <si>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</si>
  <si>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</si>
  <si>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</si>
  <si>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</si>
  <si>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</si>
  <si>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</si>
  <si>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</si>
  <si>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</si>
  <si>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</si>
  <si>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</si>
  <si>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</si>
  <si>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</si>
  <si>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</si>
  <si>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</si>
  <si>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</si>
  <si>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</si>
  <si>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</si>
  <si>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</si>
  <si>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</si>
  <si>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</si>
  <si>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</si>
  <si>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</si>
  <si>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</si>
  <si>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</si>
  <si>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</si>
  <si>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</si>
  <si>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</si>
  <si>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</si>
  <si>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</si>
  <si>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</si>
  <si>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</si>
  <si>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</si>
  <si>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</si>
  <si>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</si>
  <si>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</si>
  <si>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</si>
  <si>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</si>
  <si>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</si>
  <si>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</si>
  <si>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</si>
  <si>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</si>
  <si>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</si>
  <si>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</si>
  <si>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</si>
  <si>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</si>
  <si>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</si>
  <si>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</si>
  <si>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</si>
  <si>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</si>
  <si>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</si>
  <si>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</si>
  <si>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</si>
  <si>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</si>
  <si>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</si>
  <si>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</si>
  <si>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</si>
  <si>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</si>
  <si>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</si>
  <si>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</si>
  <si>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</si>
  <si>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</si>
  <si>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</si>
  <si>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</si>
  <si>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</si>
  <si>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</si>
  <si>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</si>
  <si>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</si>
  <si>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</si>
  <si>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</si>
  <si>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</si>
  <si>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</si>
  <si>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</si>
  <si>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</si>
  <si>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</si>
  <si>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</si>
  <si>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</si>
  <si>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</si>
  <si>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</si>
  <si>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</si>
  <si>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</si>
  <si>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</si>
  <si>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</si>
  <si>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</si>
  <si>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</si>
  <si>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</si>
  <si>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</si>
  <si>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</si>
  <si>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</si>
  <si>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</si>
  <si>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</si>
  <si>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</si>
  <si>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</si>
  <si>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</si>
  <si>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</si>
  <si>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</si>
  <si>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</si>
  <si>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</si>
  <si>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</si>
  <si>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</si>
  <si>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</si>
  <si>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</si>
  <si>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</si>
  <si>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</si>
  <si>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</si>
  <si>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</si>
  <si>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</si>
  <si>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</si>
  <si>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</si>
  <si>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</si>
  <si>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</si>
  <si>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</si>
  <si>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</si>
  <si>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</si>
  <si>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</si>
  <si>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</si>
  <si>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</si>
  <si>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</si>
  <si>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</si>
  <si>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</si>
  <si>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</si>
  <si>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</si>
  <si>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</si>
  <si>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</si>
  <si>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</si>
  <si>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</si>
  <si>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</si>
  <si>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</si>
  <si>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</si>
  <si>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</si>
  <si>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</si>
  <si>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</si>
  <si>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</si>
  <si>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</si>
  <si>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</si>
  <si>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</si>
  <si>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</si>
  <si>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</si>
  <si>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</si>
  <si>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</si>
  <si>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</si>
  <si>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</si>
  <si>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</si>
  <si>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</si>
  <si>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</si>
  <si>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</si>
  <si>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</si>
  <si>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</si>
  <si>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</si>
  <si>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</si>
  <si>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</si>
  <si>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</si>
  <si>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</si>
  <si>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</si>
  <si>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</si>
  <si>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</si>
  <si>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</si>
  <si>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</si>
  <si>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</si>
  <si>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</si>
  <si>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</si>
  <si>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</si>
  <si>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</si>
  <si>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</si>
  <si>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</si>
  <si>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</si>
  <si>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</si>
  <si>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</si>
  <si>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</si>
  <si>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</si>
  <si>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</si>
  <si>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</si>
  <si>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</si>
  <si>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</si>
  <si>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</si>
  <si>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</si>
  <si>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</si>
  <si>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</si>
  <si>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</si>
  <si>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</si>
  <si>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</si>
  <si>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</si>
  <si>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</si>
  <si>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</si>
  <si>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</si>
  <si>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</si>
  <si>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</si>
  <si>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</si>
  <si>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</si>
  <si>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</si>
  <si>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</si>
  <si>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</si>
  <si>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</si>
  <si>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</si>
  <si>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</si>
  <si>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</si>
  <si>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</si>
  <si>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</si>
  <si>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</si>
  <si>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</si>
  <si>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</si>
  <si>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</si>
  <si>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</si>
  <si>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</si>
  <si>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</si>
  <si>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</si>
  <si>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</si>
  <si>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</si>
  <si>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</si>
  <si>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</si>
  <si>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</si>
  <si>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</si>
  <si>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</si>
  <si>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</si>
  <si>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</si>
  <si>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</si>
  <si>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</si>
  <si>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</si>
  <si>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</si>
  <si>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</si>
  <si>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</si>
  <si>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</si>
  <si>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</si>
  <si>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</si>
  <si>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</si>
  <si>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</si>
  <si>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</si>
  <si>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</si>
  <si>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</si>
  <si>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</si>
  <si>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</si>
  <si>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</si>
  <si>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</si>
  <si>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</si>
  <si>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</si>
  <si>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</si>
  <si>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</si>
  <si>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</si>
  <si>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</si>
  <si>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</si>
  <si>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</si>
  <si>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</si>
  <si>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</si>
  <si>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</si>
  <si>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</si>
  <si>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</si>
  <si>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</si>
  <si>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</si>
  <si>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</si>
  <si>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</si>
  <si>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</si>
  <si>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</si>
  <si>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</si>
  <si>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</si>
  <si>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</si>
  <si>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</si>
  <si>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</si>
  <si>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</si>
  <si>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</si>
  <si>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</si>
  <si>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</si>
  <si>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</si>
  <si>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</si>
  <si>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</si>
  <si>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</si>
  <si>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</si>
  <si>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</si>
  <si>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</si>
  <si>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</si>
  <si>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</si>
  <si>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</si>
  <si>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</si>
  <si>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</si>
  <si>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</si>
  <si>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</si>
  <si>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</si>
  <si>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</si>
  <si>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</si>
  <si>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</si>
  <si>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</si>
  <si>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</si>
  <si>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</si>
  <si>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</si>
  <si>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</si>
  <si>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</si>
  <si>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</si>
  <si>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</si>
  <si>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</si>
  <si>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</si>
  <si>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</si>
  <si>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</si>
  <si>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</si>
  <si>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</si>
  <si>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</si>
  <si>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</si>
  <si>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</si>
  <si>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</si>
  <si>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</si>
  <si>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</si>
  <si>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</si>
  <si>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</si>
  <si>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</si>
  <si>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</si>
  <si>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</si>
  <si>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</si>
  <si>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</si>
  <si>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</si>
  <si>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</si>
  <si>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</si>
  <si>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</si>
  <si>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</si>
  <si>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</si>
  <si>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</si>
  <si>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</si>
  <si>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</si>
  <si>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</si>
  <si>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</si>
  <si>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</si>
  <si>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</si>
  <si>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</si>
  <si>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</si>
  <si>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</si>
  <si>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</si>
  <si>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</si>
  <si>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</si>
  <si>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</si>
  <si>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</si>
  <si>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</si>
  <si>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</si>
  <si>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</si>
  <si>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</si>
  <si>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</si>
  <si>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</si>
  <si>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</si>
  <si>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</si>
  <si>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</si>
  <si>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</si>
  <si>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</si>
  <si>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</si>
  <si>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</si>
  <si>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</si>
  <si>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</si>
  <si>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</si>
  <si>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</si>
  <si>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</si>
  <si>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</si>
  <si>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</si>
  <si>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</si>
  <si>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</si>
  <si>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</si>
  <si>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</si>
  <si>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</si>
  <si>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</si>
  <si>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</si>
  <si>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</si>
  <si>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</si>
  <si>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</si>
  <si>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</si>
  <si>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</si>
  <si>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</si>
  <si>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</si>
  <si>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</si>
  <si>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</si>
  <si>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</si>
  <si>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</si>
  <si>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</si>
  <si>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</si>
  <si>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</si>
  <si>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</si>
  <si>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</si>
  <si>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</si>
  <si>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</si>
  <si>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</si>
  <si>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</si>
  <si>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</si>
  <si>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</si>
  <si>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</si>
  <si>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</si>
  <si>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</si>
  <si>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</si>
  <si>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</si>
  <si>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</si>
  <si>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</si>
  <si>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</si>
  <si>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</si>
  <si>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</si>
  <si>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</si>
  <si>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</si>
  <si>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</si>
  <si>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</si>
  <si>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</si>
  <si>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</si>
  <si>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</si>
  <si>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</si>
  <si>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</si>
  <si>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</si>
  <si>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</si>
  <si>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</si>
  <si>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</si>
  <si>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</si>
  <si>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</si>
  <si>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</si>
  <si>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</si>
  <si>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</si>
  <si>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</si>
  <si>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</si>
  <si>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</si>
  <si>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</si>
  <si>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</si>
  <si>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</si>
  <si>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</si>
  <si>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</si>
  <si>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</si>
  <si>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</si>
  <si>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</si>
  <si>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</si>
  <si>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</si>
  <si>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</si>
  <si>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</si>
  <si>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</si>
  <si>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</si>
  <si>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</si>
  <si>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</si>
  <si>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</si>
  <si>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</si>
  <si>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</si>
  <si>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</si>
  <si>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</si>
  <si>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</si>
  <si>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</si>
  <si>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</si>
  <si>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</si>
  <si>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</si>
  <si>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</si>
  <si>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</si>
  <si>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</si>
  <si>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</si>
  <si>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</si>
  <si>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</si>
  <si>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</si>
  <si>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</si>
  <si>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</si>
  <si>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</si>
  <si>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</si>
  <si>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</si>
  <si>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</si>
  <si>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</si>
  <si>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</si>
  <si>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</si>
  <si>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</si>
  <si>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</si>
  <si>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</si>
  <si>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</si>
  <si>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</si>
  <si>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</si>
  <si>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</si>
  <si>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</si>
  <si>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</si>
  <si>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</si>
  <si>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</si>
  <si>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</si>
  <si>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</si>
  <si>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</si>
  <si>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</si>
  <si>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</si>
  <si>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</si>
  <si>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</si>
  <si>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</si>
  <si>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</si>
  <si>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</si>
  <si>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</si>
  <si>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</si>
  <si>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</si>
  <si>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</si>
  <si>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</si>
  <si>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</si>
  <si>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</si>
  <si>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</si>
  <si>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</si>
  <si>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</si>
  <si>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</si>
  <si>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</si>
  <si>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</si>
  <si>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</si>
  <si>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</si>
  <si>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</si>
  <si>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</si>
  <si>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</si>
  <si>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</si>
  <si>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</si>
  <si>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</si>
  <si>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</si>
  <si>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</si>
  <si>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</si>
  <si>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</si>
  <si>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</si>
  <si>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</si>
  <si>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</si>
  <si>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</si>
  <si>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</si>
  <si>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</si>
  <si>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</si>
  <si>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</si>
  <si>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</si>
  <si>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</si>
  <si>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</si>
  <si>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</si>
  <si>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</si>
  <si>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</si>
  <si>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</si>
  <si>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</si>
  <si>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</si>
  <si>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</si>
  <si>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</si>
  <si>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</si>
  <si>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</si>
  <si>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</si>
  <si>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</si>
  <si>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</si>
  <si>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</si>
  <si>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</si>
  <si>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</si>
  <si>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</si>
  <si>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</si>
  <si>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</si>
  <si>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</si>
  <si>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</si>
  <si>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</si>
  <si>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</si>
  <si>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</si>
  <si>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</si>
  <si>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</si>
  <si>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</si>
  <si>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</si>
  <si>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</si>
  <si>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</si>
  <si>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</si>
  <si>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</si>
  <si>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</si>
  <si>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</si>
  <si>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</si>
  <si>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</si>
  <si>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</si>
  <si>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</si>
  <si>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</si>
  <si>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</si>
  <si>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</si>
  <si>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</si>
  <si>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</si>
  <si>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</si>
  <si>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</si>
  <si>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</si>
  <si>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</si>
  <si>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</si>
  <si>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</si>
  <si>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</si>
  <si>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</si>
  <si>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</si>
  <si>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</si>
  <si>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</si>
  <si>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</si>
  <si>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</si>
  <si>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</si>
  <si>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</si>
  <si>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</si>
  <si>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</si>
  <si>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</si>
  <si>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</si>
  <si>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</si>
  <si>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</si>
  <si>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</si>
  <si>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</si>
  <si>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</si>
  <si>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</si>
  <si>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</si>
  <si>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</si>
  <si>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</si>
  <si>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</si>
  <si>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</si>
  <si>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</si>
  <si>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</si>
  <si>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</si>
  <si>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</si>
  <si>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</si>
  <si>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</si>
  <si>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</si>
  <si>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</si>
  <si>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</si>
  <si>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</si>
  <si>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</si>
  <si>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</si>
  <si>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</si>
  <si>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</si>
  <si>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</si>
  <si>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</si>
  <si>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</si>
  <si>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</si>
  <si>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</si>
  <si>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</si>
  <si>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</si>
  <si>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</si>
  <si>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</si>
  <si>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</si>
  <si>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</si>
  <si>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</si>
  <si>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</si>
  <si>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</si>
  <si>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</si>
  <si>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</si>
  <si>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</si>
  <si>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</si>
  <si>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</si>
  <si>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</si>
  <si>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</si>
  <si>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</si>
  <si>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</si>
  <si>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</si>
  <si>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</si>
  <si>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</si>
  <si>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</si>
  <si>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</si>
  <si>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</si>
  <si>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</si>
  <si>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</si>
  <si>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</si>
  <si>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</si>
  <si>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</si>
  <si>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</si>
  <si>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</si>
  <si>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</si>
  <si>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</si>
  <si>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</si>
  <si>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</si>
  <si>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</si>
  <si>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</si>
  <si>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</si>
  <si>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</si>
  <si>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</si>
  <si>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</si>
  <si>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</si>
  <si>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</si>
  <si>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</si>
  <si>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</si>
  <si>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</si>
  <si>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</si>
  <si>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</si>
  <si>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</si>
  <si>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</si>
  <si>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</si>
  <si>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</si>
  <si>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</si>
  <si>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</si>
  <si>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</si>
  <si>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</si>
  <si>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</si>
  <si>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</si>
  <si>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</si>
  <si>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</si>
  <si>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</si>
  <si>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</si>
  <si>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</si>
  <si>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</si>
  <si>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</si>
  <si>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</si>
  <si>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</si>
  <si>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</si>
  <si>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</si>
  <si>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</si>
  <si>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</si>
  <si>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</si>
  <si>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</si>
  <si>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</si>
  <si>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</si>
  <si>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</si>
  <si>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</si>
  <si>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</si>
  <si>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</si>
  <si>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</si>
  <si>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</si>
  <si>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</si>
  <si>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</si>
  <si>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</si>
  <si>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</si>
  <si>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</si>
  <si>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</si>
  <si>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</si>
  <si>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</si>
  <si>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</si>
  <si>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</si>
  <si>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</si>
  <si>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</si>
  <si>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</si>
  <si>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</si>
  <si>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</si>
  <si>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</si>
  <si>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</si>
  <si>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</si>
  <si>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</si>
  <si>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</si>
  <si>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</si>
  <si>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</si>
  <si>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</si>
  <si>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</si>
  <si>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</si>
  <si>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</si>
  <si>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</si>
  <si>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</si>
  <si>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</si>
  <si>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</si>
  <si>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</si>
  <si>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</si>
  <si>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</si>
  <si>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</si>
  <si>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</si>
  <si>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</si>
  <si>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</si>
  <si>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</si>
  <si>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</si>
  <si>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</si>
  <si>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</si>
  <si>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</si>
  <si>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</si>
  <si>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</si>
  <si>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</si>
  <si>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</si>
  <si>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</si>
  <si>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</si>
  <si>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</si>
  <si>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</si>
  <si>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</si>
  <si>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</si>
  <si>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</si>
  <si>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</si>
  <si>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</si>
  <si>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</si>
  <si>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</si>
  <si>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</si>
  <si>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</si>
  <si>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</si>
  <si>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</si>
  <si>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</si>
  <si>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</si>
  <si>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</si>
  <si>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</si>
  <si>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</si>
  <si>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</si>
  <si>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</si>
  <si>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</si>
  <si>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</si>
  <si>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</si>
  <si>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</si>
  <si>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</si>
  <si>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</si>
  <si>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</si>
  <si>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</si>
  <si>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</si>
  <si>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</si>
  <si>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</si>
  <si>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</si>
  <si>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</si>
  <si>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</si>
  <si>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</si>
  <si>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</si>
  <si>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</si>
  <si>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</si>
  <si>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</si>
  <si>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</si>
  <si>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</si>
  <si>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</si>
  <si>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</si>
  <si>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</si>
  <si>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</si>
  <si>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</si>
  <si>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</si>
  <si>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</si>
  <si>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</si>
  <si>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</si>
  <si>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</si>
  <si>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</si>
  <si>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</si>
  <si>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</si>
  <si>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</si>
  <si>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</si>
  <si>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</si>
  <si>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</si>
  <si>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</si>
  <si>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</si>
  <si>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</si>
  <si>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</si>
  <si>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</si>
  <si>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</si>
  <si>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</si>
  <si>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</si>
  <si>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</si>
  <si>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</si>
  <si>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</si>
  <si>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</si>
  <si>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</si>
  <si>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</si>
  <si>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</si>
  <si>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</si>
  <si>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</si>
  <si>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</si>
  <si>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</si>
  <si>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</si>
  <si>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</si>
  <si>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</si>
  <si>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</si>
  <si>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</si>
  <si>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</si>
  <si>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</si>
  <si>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</si>
  <si>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</si>
  <si>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</si>
  <si>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</si>
  <si>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</si>
  <si>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</si>
  <si>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</si>
  <si>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</si>
  <si>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</si>
  <si>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</si>
  <si>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</si>
  <si>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</si>
  <si>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</si>
  <si>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</si>
  <si>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</si>
  <si>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</si>
  <si>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</si>
  <si>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</si>
  <si>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</si>
  <si>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</si>
  <si>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</si>
  <si>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</si>
  <si>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</si>
  <si>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</si>
  <si>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</si>
  <si>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</si>
  <si>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</si>
  <si>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</si>
  <si>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</si>
  <si>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</si>
  <si>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</si>
  <si>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</si>
  <si>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</si>
  <si>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</si>
  <si>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</si>
  <si>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</si>
  <si>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</si>
  <si>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</si>
  <si>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</si>
  <si>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</si>
  <si>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</si>
  <si>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</si>
  <si>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</si>
  <si>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</si>
  <si>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</si>
  <si>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</si>
  <si>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</si>
  <si>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</si>
  <si>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</si>
  <si>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</si>
  <si>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</si>
  <si>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</si>
  <si>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</si>
  <si>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</si>
  <si>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</si>
  <si>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</si>
  <si>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</si>
  <si>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</si>
  <si>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</si>
  <si>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</si>
  <si>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</si>
  <si>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</si>
  <si>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</si>
  <si>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</si>
  <si>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</si>
  <si>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</si>
  <si>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</si>
  <si>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</si>
  <si>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</si>
  <si>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</si>
  <si>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</si>
  <si>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</si>
  <si>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</si>
  <si>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</si>
  <si>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</si>
  <si>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</si>
  <si>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</si>
  <si>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</si>
  <si>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</si>
  <si>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</si>
  <si>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</si>
  <si>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</si>
  <si>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</si>
  <si>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</si>
  <si>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</si>
  <si>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</si>
  <si>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</si>
  <si>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</si>
  <si>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</si>
  <si>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</si>
  <si>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</si>
  <si>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</si>
  <si>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</si>
  <si>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</si>
  <si>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</si>
  <si>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</si>
  <si>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</si>
  <si>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</si>
  <si>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</si>
  <si>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</si>
  <si>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</si>
  <si>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</si>
  <si>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</si>
  <si>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</si>
  <si>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</si>
  <si>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</si>
  <si>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</si>
  <si>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</si>
  <si>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</si>
  <si>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</si>
  <si>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</si>
  <si>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</si>
  <si>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</si>
  <si>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</si>
  <si>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</si>
  <si>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</si>
  <si>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</si>
  <si>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</si>
  <si>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</si>
  <si>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</si>
  <si>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</si>
  <si>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</si>
  <si>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</si>
  <si>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</si>
  <si>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</si>
  <si>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</si>
  <si>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</si>
  <si>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</si>
  <si>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</si>
  <si>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</si>
  <si>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</si>
  <si>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</si>
  <si>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</si>
  <si>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</si>
  <si>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</si>
  <si>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</si>
  <si>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</si>
  <si>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</si>
  <si>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</si>
  <si>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</si>
  <si>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</si>
  <si>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</si>
  <si>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</si>
  <si>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</si>
  <si>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</si>
  <si>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</si>
  <si>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</si>
  <si>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</si>
  <si>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</si>
  <si>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</si>
  <si>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</si>
  <si>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</si>
  <si>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</si>
  <si>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</si>
  <si>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</si>
  <si>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</si>
  <si>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</si>
  <si>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</si>
  <si>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</si>
  <si>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</si>
  <si>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</si>
  <si>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</si>
  <si>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</si>
  <si>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</si>
  <si>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</si>
  <si>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</si>
  <si>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</si>
  <si>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</si>
  <si>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</si>
  <si>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</si>
  <si>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</si>
  <si>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</si>
  <si>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</si>
  <si>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</si>
  <si>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</si>
  <si>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</si>
  <si>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</si>
  <si>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</si>
  <si>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</si>
  <si>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</si>
  <si>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</si>
  <si>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</si>
  <si>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</si>
  <si>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</si>
  <si>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</si>
  <si>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</si>
  <si>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</si>
  <si>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</si>
  <si>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</si>
  <si>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</si>
  <si>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</si>
  <si>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</si>
  <si>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</si>
  <si>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</si>
  <si>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</si>
  <si>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</si>
  <si>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</si>
  <si>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</si>
  <si>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</si>
  <si>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</si>
  <si>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</si>
  <si>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</si>
  <si>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</si>
  <si>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</si>
  <si>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</si>
  <si>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</si>
  <si>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</si>
  <si>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</si>
  <si>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</si>
  <si>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</si>
  <si>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</si>
  <si>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</si>
  <si>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</si>
  <si>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</si>
  <si>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</si>
  <si>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</si>
  <si>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</si>
  <si>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</si>
  <si>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</si>
  <si>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</si>
  <si>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</si>
  <si>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</si>
  <si>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</si>
  <si>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</si>
  <si>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</si>
  <si>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</si>
  <si>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</si>
  <si>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</si>
  <si>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</si>
  <si>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</si>
  <si>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</si>
  <si>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</si>
  <si>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</si>
  <si>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</si>
  <si>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</si>
  <si>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</si>
  <si>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</si>
  <si>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</si>
  <si>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</si>
  <si>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</si>
  <si>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</si>
  <si>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</si>
  <si>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</si>
  <si>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</si>
  <si>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</si>
  <si>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</si>
  <si>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</si>
  <si>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</si>
  <si>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</si>
  <si>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</si>
  <si>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</si>
  <si>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</si>
  <si>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</si>
  <si>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</si>
  <si>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</si>
  <si>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</si>
  <si>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</si>
  <si>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</si>
  <si>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</si>
  <si>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</si>
  <si>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</si>
  <si>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</si>
  <si>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</si>
  <si>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</si>
  <si>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</si>
  <si>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</si>
  <si>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</si>
  <si>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</si>
  <si>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</si>
  <si>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</si>
  <si>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</si>
  <si>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</si>
  <si>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</si>
  <si>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</si>
  <si>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</si>
  <si>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</si>
  <si>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</si>
  <si>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</si>
  <si>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</si>
  <si>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</si>
  <si>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</si>
  <si>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</si>
  <si>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</si>
  <si>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</si>
  <si>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</si>
  <si>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</si>
  <si>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</si>
  <si>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</si>
  <si>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</si>
  <si>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</si>
  <si>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</si>
  <si>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</si>
  <si>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</si>
  <si>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</si>
  <si>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</si>
  <si>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</si>
  <si>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</si>
  <si>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</si>
  <si>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</si>
  <si>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</si>
  <si>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</si>
  <si>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</si>
  <si>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</si>
  <si>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</si>
  <si>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</si>
  <si>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</si>
  <si>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</si>
  <si>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</si>
  <si>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</si>
  <si>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</si>
  <si>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</si>
  <si>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</si>
  <si>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</si>
  <si>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</si>
  <si>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</si>
  <si>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</si>
  <si>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</si>
  <si>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</si>
  <si>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</si>
  <si>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</si>
  <si>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</si>
  <si>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</si>
  <si>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</si>
  <si>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</si>
  <si>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</si>
  <si>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</si>
  <si>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</si>
  <si>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</si>
  <si>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</si>
  <si>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</si>
  <si>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PCM-20251114-00000701</t>
  </si>
  <si>
    <t>EM team on the way need 45 mins</t>
  </si>
  <si>
    <t>EM team on the way need 35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</si>
  <si>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</si>
  <si>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</si>
  <si>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</si>
  <si>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</si>
  <si>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</si>
  <si>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</si>
  <si>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</si>
  <si>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</si>
  <si>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</si>
  <si>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</si>
  <si>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One Rectifier ZTE module got faulty, team on the way to WH for repairing //  estimated ETA 60 mins</t>
  </si>
  <si>
    <t>PCM-20251114-00000607</t>
  </si>
  <si>
    <t>mhl0134</t>
  </si>
  <si>
    <t>ZTE3000W rectifire module vandalized 
Team arranging module to restore the site // eta 25 MINS</t>
  </si>
  <si>
    <t>PCM-20251114-00000713</t>
  </si>
  <si>
    <t>After Hub WDS9463 restored new TRM fb Hub SUL9467 //ETA 70 mins</t>
  </si>
  <si>
    <t>PCM-20251114-00000689</t>
  </si>
  <si>
    <t xml:space="preserve">ETA 60 mins </t>
  </si>
  <si>
    <t>PCM-20251114-00000788</t>
  </si>
  <si>
    <t>TEAM at site mkw9706 to move bah0831 eta 180m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</si>
</sst>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rgb="FF000000"/>
      <name val="Calibri"/>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1" fillId="0" borderId="9" xfId="0" applyNumberFormat="1" applyFont="1" applyBorder="1" applyAlignment="1">
      <alignment horizontal="center" vertical="center"/>
    </xf>
    <xf numFmtId="0" fontId="34" fillId="2" borderId="1" xfId="0" applyFont="1" applyFill="1" applyBorder="1" applyAlignment="1">
      <alignment horizontal="center" vertical="center" wrapText="1"/>
    </xf>
    <xf numFmtId="0" fontId="34" fillId="2" borderId="1" xfId="0" applyNumberFormat="1" applyFont="1" applyFill="1" applyBorder="1" applyAlignment="1">
      <alignment horizontal="center" vertical="center" wrapText="1"/>
    </xf>
    <xf numFmtId="165" fontId="34" fillId="2" borderId="1" xfId="0" applyNumberFormat="1" applyFont="1" applyFill="1" applyBorder="1" applyAlignment="1">
      <alignment horizontal="center" vertical="center" wrapText="1"/>
    </xf>
    <xf numFmtId="164" fontId="34" fillId="2" borderId="1"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 totalsRowShown="0" headerRowDxfId="174" dataDxfId="173" headerRowBorderDxfId="171" tableBorderDxfId="172" totalsRowBorderDxfId="170">
  <autoFilter ref="A1:L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7" totalsRowShown="0" headerRowDxfId="64" dataDxfId="63" headerRowBorderDxfId="61" tableBorderDxfId="62">
  <autoFilter ref="A1:L10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1" totalsRowShown="0" headerRowDxfId="31" dataDxfId="30" headerRowBorderDxfId="28" tableBorderDxfId="29">
  <autoFilter ref="A1:L21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1" totalsRowShown="0" headerRowDxfId="15" dataDxfId="14" headerRowBorderDxfId="12" tableBorderDxfId="13">
  <autoFilter ref="A1:L1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14" sqref="K1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312.69021168981271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19799</v>
      </c>
      <c r="E3" s="110"/>
      <c r="F3" s="111"/>
      <c r="G3" s="112">
        <f t="shared" ref="G3:G6" ca="1" si="0">IFERROR(NOW()-F3,"")</f>
        <v>45975.638637615739</v>
      </c>
      <c r="H3" s="162">
        <v>45975.593668981484</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45975.638637615739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45975.638637615739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45975.638637615739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45975.638637615739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45975.638637615739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45975.638637615739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45975.638637615739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45975.638637615739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45975.638637615739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45975.638637615739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45975.638637615739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45975.638637615739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45975.638637615739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45975.638637615739</v>
      </c>
      <c r="H17" s="111"/>
      <c r="I17" s="109" t="str">
        <f>IFERROR(VLOOKUP(D17,DB!A:F,6,0),"")</f>
        <v/>
      </c>
      <c r="J17" s="109" t="str">
        <f>IFERROR(VLOOKUP(D17,DB!A:G,7,0),"")</f>
        <v/>
      </c>
      <c r="K17" s="113"/>
      <c r="L17" s="114" t="str">
        <f>IFERROR(VLOOKUP(D17,DB!A:I,9,0),"")</f>
        <v/>
      </c>
    </row>
    <row r="18" spans="1:12" ht="15" customHeight="1">
      <c r="A18" s="117"/>
      <c r="B18" s="118" t="str">
        <f>IFERROR(VLOOKUP(D18,DB!A:K,11,0),"")</f>
        <v/>
      </c>
      <c r="C18" s="118"/>
      <c r="D18" s="118"/>
      <c r="E18" s="119"/>
      <c r="F18" s="120"/>
      <c r="G18" s="121">
        <f t="shared" ca="1" si="1"/>
        <v>45975.638637615739</v>
      </c>
      <c r="H18" s="120"/>
      <c r="I18" s="118" t="str">
        <f>IFERROR(VLOOKUP(D18,DB!A:F,6,0),"")</f>
        <v/>
      </c>
      <c r="J18" s="118" t="str">
        <f>IFERROR(VLOOKUP(D18,DB!A:G,7,0),"")</f>
        <v/>
      </c>
      <c r="K18" s="122"/>
      <c r="L18" s="123" t="str">
        <f>IFERROR(VLOOKUP(D18,DB!A:I,9,0),"")</f>
        <v/>
      </c>
    </row>
    <row r="19" spans="1:12" ht="15" customHeight="1">
      <c r="A19" s="150"/>
      <c r="B19" s="151" t="str">
        <f>IFERROR(VLOOKUP(D19,DB!A:K,11,0),"")</f>
        <v/>
      </c>
      <c r="C19" s="151"/>
      <c r="D19" s="151"/>
      <c r="E19" s="152"/>
      <c r="F19" s="149"/>
      <c r="G19" s="153">
        <f ca="1">IFERROR(NOW()-F19,"")</f>
        <v>45975.638637615739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45975.638637615739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45975.638637615739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45975.638637615739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45975.638637615739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45975.638637615739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45975.638637615739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45975.638637615739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45975.638637615739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45975.638637615739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45975.638637615739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45975.638637615739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45975.638637615739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45975.638637615739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45975.638637615739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45975.638637615739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45975.638637615739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45975.638637615739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45975.638637615739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45975.638637615739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45975.638637615739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45975.638637615739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45975.638637615739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45975.638637615739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45975.638637615739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45975.638637615739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45975.638637615739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45975.638637615739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45975.638637615739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45975.638637615739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45975.638637615739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45975.638637615739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45975.638637615739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45975.638637615739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45975.638637615739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45975.638637615739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45975.638637615739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45975.638637615739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45975.638637615739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45975.638637615739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45975.638637615739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45975.638637615739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45975.638637615739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45975.638637615739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45975.638637615739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45975.638637615739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45975.638637615739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45975.638637615739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45975.638637615739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45975.638637615739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45975.638637615739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45975.638637615739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45975.638637615739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45975.638637615739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45975.638637615739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45975.638637615739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45975.638637615739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45975.638637615739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45975.638637615739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45975.638637615739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45975.638637615739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45975.638637615739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45975.638637615739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45975.638637615739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45975.638637615739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45975.638637615739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45975.638637615739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45975.638637615739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45975.638637615739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45975.638637615739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45975.638637615739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45975.638637615739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45975.638637615739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45975.638637615739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45975.638637615739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45975.638637615739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45975.638637615739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45975.638637615739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45975.638637615739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45975.638637615739</v>
      </c>
      <c r="H98" s="149"/>
      <c r="I98" s="151" t="str">
        <f>IFERROR(VLOOKUP(D98,DB!A:F,6,0),"")</f>
        <v/>
      </c>
      <c r="J98" s="151" t="str">
        <f>IFERROR(VLOOKUP(D98,DB!A:G,7,0),"")</f>
        <v/>
      </c>
      <c r="K98" s="154"/>
      <c r="L98" s="155" t="str">
        <f>IFERROR(VLOOKUP(D98,DB!A:I,9,0),"")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A11" sqref="A11:X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150.63879965277738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1.0323528935186914</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45975.638637615739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45975.638637615739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45975.638637615739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45975.638637615739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45975.638637615739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45975.638637615739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45975.638637615739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45975.638637615739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45975.638637615739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45975.638637615739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45975.638637615739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45975.638637615739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45975.638637615739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45975.638637615739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45975.638637615739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45975.638637615739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45975.638637615739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45975.638637615739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45975.638637615739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45975.638637615739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45975.638637615739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45975.638637615739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45975.638637615739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45975.638637615739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45975.638637615739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45975.638637615739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45975.638637615739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45975.638637615739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45975.638637615739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45975.638637615739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45975.638637615739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45975.638637615739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45975.638637615739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45975.638637615739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45975.638637615739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45975.638637615739</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7"/>
  <sheetViews>
    <sheetView workbookViewId="0">
      <selection activeCell="D2" sqref="D2:D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2" ca="1" si="0">IFERROR(NOW()-F2,"-")</f>
        <v>45975.638637615739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45975.638637615739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45975.638637615739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45975.638637615739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45975.638637615739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45975.638637615739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45975.638637615739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45975.638637615739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45975.638637615739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45975.638637615739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45975.638637615739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45975.638637615739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45975.638637615739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45975.638637615739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45975.638637615739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45975.638637615739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45975.638637615739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45975.638637615739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45975.638637615739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45975.638637615739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45975.638637615739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45975.638637615739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45975.638637615739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45975.638637615739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45975.638637615739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45975.638637615739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45975.638637615739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45975.638637615739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45975.638637615739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45975.638637615739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45975.638637615739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45975.638637615739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45975.638637615739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45975.638637615739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45975.638637615739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45975.638637615739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45975.638637615739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45975.638637615739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45975.638637615739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45975.638637615739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45975.638637615739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45975.638637615739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45975.638637615739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45975.638637615739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45975.638637615739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45975.638637615739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45975.638637615739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45975.638637615739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45975.638637615739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45975.638637615739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45975.638637615739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45975.638637615739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45975.638637615739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45975.638637615739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45975.638637615739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45975.638637615739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45975.638637615739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45975.638637615739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45975.638637615739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45975.638637615739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45975.638637615739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45975.638637615739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45975.638637615739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45975.638637615739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45975.638637615739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45975.638637615739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45975.638637615739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45975.638637615739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45975.638637615739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45975.638637615739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45975.638637615739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45975.638637615739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45975.638637615739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45975.638637615739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45975.638637615739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45975.638637615739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45975.638637615739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45975.638637615739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45975.638637615739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45975.638637615739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45975.638637615739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45975.638637615739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45975.638637615739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45975.638637615739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45975.638637615739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45975.638637615739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45975.638637615739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45975.638637615739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45975.638637615739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45975.638637615739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45975.638637615739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45975.638637615739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45975.638637615739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45975.638637615739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45975.638637615739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45975.638637615739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45975.638637615739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45975.638637615739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45975.638637615739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45975.638637615739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45975.638637615739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45975.638637615739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45975.638637615739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45975.638637615739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45975.638637615739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45975.638637615739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45975.638637615739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45975.638637615739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45975.638637615739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45975.638637615739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45975.638637615739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45975.638637615739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45975.638637615739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45975.638637615739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45975.638637615739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45975.638637615739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45975.638637615739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45975.638637615739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45975.638637615739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45975.638637615739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45975.638637615739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45975.638637615739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45975.638637615739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45975.638637615739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45975.638637615739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45975.638637615739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45975.638637615739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45975.638637615739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45975.638637615739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45975.638637615739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45975.638637615739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45975.638637615739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45975.638637615739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45975.638637615739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45975.638637615739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45975.638637615739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45975.638637615739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45975.638637615739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45975.638637615739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45975.638637615739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45975.638637615739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45975.638637615739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45975.638637615739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45975.638637615739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45975.638637615739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45975.638637615739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45975.638637615739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45975.638637615739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45975.638637615739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45975.638637615739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45975.638637615739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45975.638637615739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45975.638637615739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45975.638637615739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45975.638637615739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45975.638637615739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45975.638637615739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45975.638637615739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45975.638637615739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45975.638637615739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45975.638637615739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45975.638637615739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45975.638637615739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45975.638637615739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45975.638637615739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45975.638637615739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45975.638637615739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45975.638637615739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45975.638637615739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45975.638637615739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45975.638637615739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45975.638637615739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45975.638637615739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45975.638637615739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45975.638637615739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45975.638637615739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45975.638637615739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45975.638637615739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45975.638637615739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45975.638637615739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45975.638637615739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45975.638637615739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45975.638637615739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45975.638637615739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45975.638637615739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45975.638637615739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45975.638637615739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45975.638637615739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45975.638637615739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45975.638637615739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45975.638637615739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45975.638637615739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45975.638637615739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45975.638637615739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45975.638637615739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45975.638637615739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45975.638637615739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45975.638637615739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45975.638637615739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45975.638637615739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45975.638637615739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45975.638637615739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45975.638637615739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45975.638637615739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45975.638637615739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45975.638637615739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45975.638637615739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45975.638637615739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45975.638637615739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45975.638637615739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45975.638637615739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45975.638637615739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45975.638637615739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45975.638637615739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45975.638637615739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45975.638637615739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45975.638637615739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45975.638637615739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45975.638637615739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45975.638637615739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45975.638637615739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45975.638637615739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45975.638637615739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45975.638637615739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45975.638637615739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45975.638637615739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45975.638637615739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45975.638637615739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45975.638637615739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45975.638637615739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45975.638637615739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45975.638637615739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45975.638637615739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45975.638637615739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45975.638637615739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45975.638637615739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45975.638637615739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45975.638637615739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45975.638637615739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45975.638637615739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45975.638637615739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45975.638637615739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45975.638637615739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45975.638637615739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45975.638637615739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45975.638637615739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45975.638637615739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45975.638637615739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45975.638637615739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45975.638637615739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45975.638637615739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45975.638637615739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45975.638637615739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45975.638637615739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45975.638637615739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45975.638637615739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45975.638637615739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45975.638637615739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45975.638637615739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45975.638637615739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45975.638637615739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45975.638637615739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45975.638637615739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45975.638637615739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45975.638637615739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45975.638637615739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45975.638637615739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45975.638637615739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45975.638637615739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45975.638637615739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45975.638637615739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45975.638637615739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45975.638637615739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45975.638637615739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45975.638637615739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45975.638637615739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45975.638637615739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45975.638637615739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45975.638637615739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45975.638637615739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45975.638637615739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45975.638637615739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45975.638637615739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45975.638637615739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45975.638637615739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45975.638637615739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45975.638637615739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45975.638637615739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45975.638637615739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45975.638637615739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45975.638637615739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45975.638637615739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45975.638637615739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45975.638637615739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45975.638637615739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45975.638637615739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45975.638637615739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45975.638637615739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45975.638637615739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45975.638637615739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45975.638637615739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45975.638637615739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45975.638637615739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45975.638637615739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45975.638637615739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45975.638637615739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45975.638637615739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45975.638637615739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45975.638637615739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45975.638637615739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45975.638637615739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45975.638637615739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45975.638637615739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45975.638637615739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45975.638637615739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45975.638637615739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45975.638637615739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45975.638637615739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45975.638637615739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45975.638637615739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45975.638637615739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45975.638637615739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45975.638637615739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45975.638637615739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45975.638637615739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45975.638637615739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45975.638637615739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45975.638637615739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45975.638637615739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45975.638637615739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45975.638637615739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45975.638637615739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45975.638637615739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45975.638637615739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45975.638637615739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45975.638637615739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45975.638637615739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45975.638637615739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45975.638637615739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45975.638637615739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45975.638637615739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45975.638637615739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45975.638637615739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45975.638637615739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45975.638637615739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45975.638637615739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45975.638637615739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45975.638637615739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45975.638637615739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45975.638637615739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45975.638637615739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45975.638637615739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45975.638637615739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45975.638637615739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45975.638637615739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45975.638637615739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45975.638637615739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45975.638637615739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45975.638637615739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45975.638637615739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45975.638637615739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45975.638637615739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45975.638637615739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45975.638637615739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45975.638637615739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45975.638637615739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45975.638637615739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45975.638637615739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45975.638637615739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45975.638637615739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45975.638637615739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45975.638637615739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45975.638637615739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45975.638637615739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45975.638637615739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45975.638637615739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45975.638637615739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45975.638637615739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45975.638637615739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45975.638637615739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45975.638637615739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45975.638637615739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45975.638637615739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45975.638637615739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45975.638637615739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45975.638637615739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45975.638637615739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45975.638637615739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45975.638637615739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45975.638637615739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45975.638637615739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45975.638637615739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45975.638637615739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45975.638637615739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45975.638637615739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45975.638637615739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45975.638637615739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45975.638637615739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45975.638637615739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45975.638637615739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45975.638637615739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45975.638637615739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45975.638637615739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45975.638637615739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45975.638637615739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45975.638637615739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45975.638637615739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45975.638637615739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45975.638637615739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45975.638637615739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45975.638637615739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45975.638637615739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45975.638637615739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45975.638637615739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45975.638637615739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45975.638637615739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45975.638637615739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45975.638637615739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45975.638637615739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45975.638637615739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45975.638637615739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45975.638637615739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45975.638637615739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45975.638637615739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45975.638637615739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45975.638637615739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45975.638637615739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45975.638637615739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45975.638637615739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45975.638637615739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45975.638637615739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45975.638637615739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45975.638637615739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45975.638637615739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45975.638637615739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45975.638637615739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45975.638637615739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45975.638637615739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45975.638637615739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45975.638637615739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45975.638637615739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45975.638637615739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45975.638637615739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45975.638637615739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45975.638637615739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45975.638637615739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45975.638637615739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45975.638637615739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45975.638637615739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45975.638637615739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45975.638637615739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45975.638637615739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45975.638637615739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45975.638637615739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45975.638637615739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45975.638637615739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45975.638637615739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45975.638637615739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45975.638637615739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45975.638637615739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45975.638637615739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45975.638637615739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45975.638637615739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45975.638637615739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45975.638637615739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45975.638637615739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45975.638637615739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45975.638637615739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45975.638637615739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45975.638637615739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45975.638637615739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45975.638637615739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45975.638637615739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45975.638637615739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45975.638637615739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45975.638637615739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45975.638637615739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45975.638637615739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45975.638637615739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45975.638637615739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45975.638637615739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45975.638637615739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45975.638637615739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45975.638637615739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45975.638637615739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45975.638637615739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45975.638637615739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45975.638637615739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45975.638637615739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45975.638637615739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45975.638637615739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45975.638637615739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45975.638637615739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45975.638637615739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45975.638637615739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45975.638637615739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45975.638637615739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45975.638637615739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45975.638637615739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45975.638637615739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45975.638637615739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45975.638637615739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45975.638637615739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45975.638637615739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45975.638637615739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45975.638637615739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45975.638637615739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45975.638637615739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45975.638637615739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45975.638637615739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45975.638637615739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45975.638637615739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45975.638637615739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45975.638637615739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45975.638637615739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45975.638637615739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45975.638637615739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45975.638637615739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45975.638637615739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45975.638637615739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45975.638637615739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45975.638637615739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45975.638637615739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45975.638637615739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45975.638637615739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45975.638637615739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45975.638637615739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45975.638637615739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45975.638637615739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45975.638637615739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45975.638637615739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45975.638637615739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45975.638637615739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45975.638637615739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45975.638637615739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45975.638637615739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45975.638637615739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45975.638637615739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45975.638637615739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45975.638637615739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45975.638637615739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45975.638637615739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45975.638637615739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45975.638637615739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45975.638637615739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45975.638637615739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45975.638637615739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45975.638637615739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45975.638637615739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45975.638637615739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45975.638637615739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45975.638637615739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45975.638637615739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45975.638637615739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45975.638637615739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45975.638637615739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45975.638637615739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45975.638637615739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45975.638637615739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45975.638637615739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45975.638637615739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45975.638637615739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45975.638637615739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45975.638637615739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45975.638637615739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45975.638637615739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45975.638637615739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45975.638637615739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45975.638637615739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45975.638637615739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45975.638637615739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45975.638637615739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45975.638637615739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45975.638637615739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45975.638637615739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45975.638637615739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45975.638637615739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45975.638637615739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45975.638637615739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45975.638637615739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45975.638637615739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45975.638637615739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45975.638637615739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45975.638637615739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45975.638637615739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45975.638637615739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45975.638637615739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45975.638637615739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45975.638637615739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45975.638637615739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45975.638637615739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45975.638637615739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45975.638637615739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45975.638637615739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45975.638637615739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45975.638637615739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45975.638637615739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45975.638637615739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45975.638637615739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45975.638637615739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45975.638637615739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45975.638637615739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45975.638637615739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45975.638637615739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45975.638637615739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45975.638637615739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45975.638637615739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45975.638637615739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45975.638637615739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45975.638637615739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45975.638637615739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45975.638637615739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45975.638637615739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45975.638637615739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45975.638637615739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45975.638637615739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45975.638637615739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45975.638637615739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45975.638637615739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45975.638637615739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45975.638637615739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45975.638637615739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45975.638637615739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45975.638637615739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45975.638637615739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45975.638637615739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45975.638637615739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45975.638637615739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45975.638637615739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45975.638637615739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45975.638637615739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45975.638637615739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45975.638637615739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45975.638637615739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45975.638637615739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45975.638637615739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45975.638637615739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45975.638637615739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45975.638637615739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45975.638637615739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45975.638637615739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45975.638637615739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45975.638637615739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45975.638637615739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45975.638637615739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45975.638637615739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45975.638637615739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45975.638637615739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45975.638637615739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45975.638637615739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45975.638637615739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45975.638637615739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45975.638637615739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45975.638637615739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45975.638637615739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45975.638637615739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45975.638637615739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45975.638637615739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45975.638637615739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45975.638637615739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45975.638637615739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45975.638637615739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45975.638637615739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45975.638637615739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45975.638637615739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45975.638637615739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45975.638637615739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45975.638637615739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45975.638637615739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45975.638637615739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45975.638637615739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45975.638637615739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45975.638637615739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45975.638637615739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45975.638637615739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45975.638637615739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45975.638637615739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45975.638637615739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45975.638637615739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45975.638637615739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45975.638637615739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45975.638637615739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45975.638637615739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45975.638637615739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45975.638637615739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45975.638637615739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45975.638637615739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45975.638637615739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45975.638637615739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45975.638637615739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45975.638637615739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45975.638637615739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45975.638637615739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45975.638637615739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45975.638637615739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45975.638637615739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45975.638637615739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45975.638637615739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45975.638637615739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45975.638637615739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45975.638637615739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45975.638637615739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45975.638637615739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45975.638637615739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45975.638637615739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45975.638637615739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45975.638637615739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45975.638637615739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45975.638637615739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45975.638637615739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45975.638637615739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45975.638637615739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45975.638637615739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45975.638637615739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45975.638637615739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45975.638637615739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45975.638637615739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45975.638637615739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45975.638637615739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45975.638637615739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45975.638637615739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45975.638637615739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45975.638637615739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45975.638637615739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45975.638637615739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45975.638637615739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45975.638637615739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45975.638637615739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45975.638637615739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45975.638637615739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45975.638637615739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45975.638637615739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45975.638637615739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45975.638637615739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45975.638637615739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45975.638637615739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45975.638637615739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45975.638637615739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45975.638637615739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45975.638637615739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45975.638637615739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45975.638637615739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45975.638637615739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45975.638637615739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45975.638637615739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45975.638637615739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45975.638637615739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45975.638637615739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45975.638637615739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45975.638637615739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45975.638637615739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45975.638637615739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45975.638637615739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45975.638637615739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45975.638637615739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45975.638637615739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45975.638637615739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45975.638637615739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45975.638637615739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45975.638637615739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45975.638637615739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45975.638637615739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45975.638637615739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45975.638637615739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45975.638637615739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45975.638637615739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45975.638637615739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45975.638637615739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45975.638637615739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45975.638637615739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45975.638637615739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45975.638637615739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45975.638637615739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45975.638637615739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45975.638637615739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45975.638637615739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45975.638637615739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45975.638637615739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45975.638637615739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45975.638637615739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45975.638637615739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45975.638637615739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45975.638637615739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45975.638637615739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45975.638637615739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45975.638637615739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45975.638637615739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45975.638637615739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45975.638637615739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45975.638637615739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45975.638637615739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45975.638637615739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45975.638637615739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45975.638637615739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45975.638637615739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45975.638637615739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45975.638637615739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45975.638637615739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45975.638637615739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45975.638637615739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45975.638637615739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45975.638637615739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45975.638637615739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45975.638637615739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45975.638637615739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45975.638637615739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45975.638637615739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45975.638637615739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45975.638637615739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45975.638637615739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45975.638637615739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45975.638637615739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45975.638637615739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45975.638637615739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45975.638637615739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45975.638637615739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45975.638637615739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45975.638637615739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45975.638637615739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45975.638637615739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45975.638637615739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45975.638637615739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45975.638637615739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45975.638637615739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45975.638637615739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45975.638637615739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45975.638637615739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45975.638637615739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45975.638637615739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45975.638637615739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45975.638637615739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45975.638637615739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45975.638637615739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45975.638637615739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45975.638637615739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45975.638637615739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45975.638637615739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45975.638637615739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45975.638637615739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45975.638637615739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45975.638637615739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45975.638637615739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45975.638637615739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45975.638637615739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45975.638637615739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45975.638637615739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45975.638637615739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45975.638637615739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45975.638637615739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45975.638637615739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45975.638637615739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45975.638637615739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45975.638637615739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45975.638637615739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45975.638637615739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45975.638637615739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45975.638637615739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45975.638637615739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45975.638637615739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45975.638637615739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45975.638637615739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45975.638637615739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45975.638637615739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45975.638637615739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45975.638637615739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45975.638637615739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45975.638637615739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45975.638637615739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45975.638637615739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45975.638637615739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45975.638637615739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45975.638637615739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45975.638637615739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45975.638637615739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45975.638637615739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45975.638637615739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45975.638637615739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45975.638637615739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45975.638637615739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45975.638637615739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45975.638637615739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45975.638637615739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45975.638637615739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45975.638637615739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45975.638637615739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45975.638637615739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45975.638637615739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45975.638637615739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45975.638637615739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45975.638637615739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45975.638637615739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45975.638637615739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45975.638637615739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45975.638637615739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45975.638637615739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45975.638637615739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45975.638637615739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45975.638637615739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45975.638637615739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45975.638637615739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45975.638637615739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45975.638637615739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45975.638637615739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45975.638637615739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45975.638637615739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45975.638637615739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45975.638637615739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45975.638637615739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45975.638637615739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45975.638637615739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45975.638637615739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45975.638637615739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45975.638637615739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45975.638637615739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45975.638637615739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45975.638637615739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45975.638637615739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45975.638637615739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45975.638637615739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45975.638637615739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45975.638637615739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45975.638637615739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45975.638637615739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45975.638637615739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45975.638637615739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45975.638637615739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45975.638637615739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45975.638637615739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45975.638637615739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45975.638637615739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45975.638637615739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45975.638637615739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45975.638637615739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45975.638637615739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45975.638637615739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45975.638637615739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45975.638637615739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45975.638637615739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45975.638637615739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45975.638637615739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45975.638637615739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45975.638637615739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45975.638637615739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45975.638637615739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45975.638637615739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45975.638637615739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45975.638637615739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45975.638637615739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45975.638637615739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45975.638637615739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45975.638637615739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45975.638637615739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45975.638637615739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45975.638637615739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45975.638637615739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45975.638637615739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45975.638637615739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1022" ca="1" si="15">IFERROR(NOW()-F959,"-")</f>
        <v>45975.638637615739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45975.638637615739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45975.638637615739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45975.638637615739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45975.638637615739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45975.638637615739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45975.638637615739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45975.638637615739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45975.638637615739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45975.638637615739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45975.638637615739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45975.638637615739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45975.638637615739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45975.638637615739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45975.638637615739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45975.638637615739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45975.638637615739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45975.638637615739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45975.638637615739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45975.638637615739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45975.638637615739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45975.638637615739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45975.638637615739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45975.638637615739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45975.638637615739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45975.638637615739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45975.638637615739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45975.638637615739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45975.638637615739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45975.638637615739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45975.638637615739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45975.638637615739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45975.638637615739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45975.638637615739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45975.638637615739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45975.638637615739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45975.638637615739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45975.638637615739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45975.638637615739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45975.638637615739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45975.638637615739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45975.638637615739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45975.638637615739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45975.638637615739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45975.638637615739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45975.638637615739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45975.638637615739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45975.638637615739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45975.638637615739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45975.638637615739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45975.638637615739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45975.638637615739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45975.638637615739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45975.638637615739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45975.638637615739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45975.638637615739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45975.638637615739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45975.638637615739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45975.638637615739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45975.638637615739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45975.638637615739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45975.638637615739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45975.638637615739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45975.638637615739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ref="G1023:G1037" ca="1" si="16">IFERROR(NOW()-F1023,"-")</f>
        <v>45975.638637615739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45975.638637615739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45975.638637615739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45975.638637615739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45975.638637615739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45975.638637615739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45975.638637615739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45975.638637615739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45975.638637615739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45975.638637615739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45975.638637615739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45975.638637615739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45975.638637615739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45975.638637615739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45975.638637615739</v>
      </c>
      <c r="H1037" s="22"/>
      <c r="I1037" s="19" t="str">
        <f>IFERROR(VLOOKUP(D1037,DB!A:F,6,0),"")</f>
        <v/>
      </c>
      <c r="J1037" s="18" t="str">
        <f>IFERROR(VLOOKUP(D1037,DB!A:G,7,0),"")</f>
        <v/>
      </c>
      <c r="K1037" s="45"/>
      <c r="L1037" s="23" t="str">
        <f>IFERROR(VLOOKUP(D1037,DB!A:I,9,0),"")</f>
        <v/>
      </c>
    </row>
  </sheetData>
  <dataValidations count="2">
    <dataValidation allowBlank="1" showInputMessage="1" showErrorMessage="1" sqref="E1" xr:uid="{5914219A-CB83-432D-936A-CC0CB6F3982A}"/>
    <dataValidation type="list" allowBlank="1" showInputMessage="1" showErrorMessage="1" sqref="E2:E10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272.15792002314265</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2</v>
      </c>
      <c r="D3" s="92" t="s">
        <v>34214</v>
      </c>
      <c r="E3" s="95" t="s">
        <v>39021</v>
      </c>
      <c r="F3" s="96">
        <v>45975.593645833331</v>
      </c>
      <c r="G3" s="97">
        <f ca="1">IFERROR(NOW()-F3,"")</f>
        <v>4.4991782408033032E-2</v>
      </c>
      <c r="H3" s="96">
        <v>45975.575590277775</v>
      </c>
      <c r="I3" s="135" t="str">
        <f>IFERROR(VLOOKUP(D3,DB!A:F,6,0),"")</f>
        <v>SCECO</v>
      </c>
      <c r="J3" s="135" t="str">
        <f>IFERROR(VLOOKUP(D3,DB!A:G,7,0),"")</f>
        <v>Good</v>
      </c>
      <c r="K3" s="98" t="s">
        <v>39112</v>
      </c>
      <c r="L3" s="92" t="str">
        <f>IFERROR(VLOOKUP(D3,DB!A:I,9,0),"")</f>
        <v>Latis</v>
      </c>
    </row>
    <row r="4" spans="1:16" ht="15" customHeight="1">
      <c r="A4" s="135" t="s">
        <v>39023</v>
      </c>
      <c r="B4" s="135" t="str">
        <f>IFERROR(VLOOKUP(D4,DB!A:K,11,0),"")</f>
        <v>R4</v>
      </c>
      <c r="C4" s="94">
        <v>1</v>
      </c>
      <c r="D4" s="92" t="s">
        <v>37621</v>
      </c>
      <c r="E4" s="95" t="s">
        <v>39021</v>
      </c>
      <c r="F4" s="96"/>
      <c r="G4" s="97">
        <f ca="1">IFERROR(NOW()-F4,"")</f>
        <v>45975.638637615739</v>
      </c>
      <c r="H4" s="96">
        <v>45975.605856481481</v>
      </c>
      <c r="I4" s="135" t="str">
        <f>IFERROR(VLOOKUP(D4,DB!A:F,6,0),"")</f>
        <v>SCECO</v>
      </c>
      <c r="J4" s="135" t="str">
        <f>IFERROR(VLOOKUP(D4,DB!A:G,7,0),"")</f>
        <v>Dead</v>
      </c>
      <c r="K4" s="98" t="s">
        <v>39113</v>
      </c>
      <c r="L4" s="92" t="str">
        <f>IFERROR(VLOOKUP(D4,DB!A:I,9,0),"")</f>
        <v>Latis</v>
      </c>
    </row>
    <row r="5" spans="1:16" ht="15" customHeight="1">
      <c r="A5" s="135"/>
      <c r="B5" s="135" t="str">
        <f>IFERROR(VLOOKUP(D5,DB!A:K,11,0),"")</f>
        <v/>
      </c>
      <c r="C5" s="94"/>
      <c r="D5" s="92"/>
      <c r="E5" s="95"/>
      <c r="F5" s="96"/>
      <c r="G5" s="97">
        <f ca="1">IFERROR(NOW()-F5,"")</f>
        <v>45975.638637615739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45975.638637615739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45975.638637615739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45975.638637615739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45975.638637615739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45975.638637615739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45975.638637615739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45975.638637615739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45975.638637615739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45975.638637615739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45975.638637615739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45975.638637615739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45975.638637615739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45975.638637615739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45975.638637615739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45975.638637615739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45975.638637615739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45975.638637615739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45975.638637615739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45975.638637615739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45975.638637615739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45975.638637615739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45975.638637615739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45975.638637615739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45975.638637615739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45975.638637615739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45975.638637615739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45975.638637615739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45975.638637615739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45975.638637615739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45975.638637615739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45975.638637615739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45975.638637615739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45975.638637615739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45975.638637615739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45975.638637615739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45975.638637615739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45975.638637615739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45975.638637615739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45975.638637615739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45975.638637615739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45975.638637615739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45975.638637615739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45975.638637615739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45975.638637615739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45975.638637615739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45975.638637615739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45975.638637615739</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1"/>
  <sheetViews>
    <sheetView tabSelected="1"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83.806577430550533</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39102</v>
      </c>
      <c r="F3" s="38">
        <v>45926.188877314817</v>
      </c>
      <c r="G3" s="116">
        <f t="shared" ref="G3" ca="1" si="0">IFERROR(NOW()-F3,"")</f>
        <v>49.449760300922208</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39102</v>
      </c>
      <c r="F4" s="125">
        <v>45948.661111111112</v>
      </c>
      <c r="G4" s="126">
        <f t="shared" ref="G4" ca="1" si="1">IFERROR(NOW()-F4,"")</f>
        <v>26.977526504626439</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4"/>
      <c r="G6" s="126">
        <f t="shared" ref="G6:G64" ca="1" si="2">IFERROR(NOW()-F6,"")</f>
        <v>45975.638637615739</v>
      </c>
      <c r="H6" s="125"/>
      <c r="I6" s="124" t="str">
        <f>IFERROR(VLOOKUP(D6,DB!A:F,6,0),"")</f>
        <v/>
      </c>
      <c r="J6" s="124" t="str">
        <f>IFERROR(VLOOKUP(D6,DB!A:G,7,0),"")</f>
        <v/>
      </c>
      <c r="K6" s="124"/>
      <c r="L6" s="124" t="str">
        <f>IFERROR(VLOOKUP(D6,DB!A:I,9,0),"")</f>
        <v/>
      </c>
    </row>
    <row r="7" spans="1:13">
      <c r="A7" s="158"/>
      <c r="B7" s="159" t="str">
        <f>IFERROR(VLOOKUP(D7,DB!A:K,11,0),"")</f>
        <v/>
      </c>
      <c r="C7" s="158"/>
      <c r="D7" s="158"/>
      <c r="E7" s="158"/>
      <c r="F7" s="160"/>
      <c r="G7" s="161">
        <f ca="1">IFERROR(NOW()-F7,"")</f>
        <v>45975.638637615739</v>
      </c>
      <c r="H7" s="160"/>
      <c r="I7" s="159" t="str">
        <f>IFERROR(VLOOKUP(D7,DB!A:F,6,0),"")</f>
        <v/>
      </c>
      <c r="J7" s="159" t="str">
        <f>IFERROR(VLOOKUP(D7,DB!A:G,7,0),"")</f>
        <v/>
      </c>
      <c r="K7" s="158"/>
      <c r="L7" s="159" t="str">
        <f>IFERROR(VLOOKUP(D7,DB!A:I,9,0),"")</f>
        <v/>
      </c>
    </row>
    <row r="8" spans="1:13">
      <c r="A8" s="124"/>
      <c r="B8" s="124" t="str">
        <f>IFERROR(VLOOKUP(D8,DB!A:K,11,0),"")</f>
        <v/>
      </c>
      <c r="C8" s="124"/>
      <c r="D8" s="124"/>
      <c r="E8" s="124"/>
      <c r="F8" s="124"/>
      <c r="G8" s="126">
        <f t="shared" ca="1" si="2"/>
        <v>45975.638637615739</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2"/>
        <v>45975.638637615739</v>
      </c>
      <c r="H9" s="125"/>
      <c r="I9" s="124" t="str">
        <f>IFERROR(VLOOKUP(D9,DB!A:F,6,0),"")</f>
        <v/>
      </c>
      <c r="J9" s="124" t="str">
        <f>IFERROR(VLOOKUP(D9,DB!A:G,7,0),"")</f>
        <v/>
      </c>
      <c r="K9" s="124"/>
      <c r="L9" s="124" t="str">
        <f>IFERROR(VLOOKUP(D9,DB!A:I,9,0),"")</f>
        <v/>
      </c>
    </row>
    <row r="10" spans="1:13">
      <c r="A10" s="124"/>
      <c r="B10" s="124" t="str">
        <f>IFERROR(VLOOKUP(D10,DB!A:K,11,0),"")</f>
        <v/>
      </c>
      <c r="C10" s="124"/>
      <c r="D10" s="156"/>
      <c r="E10" s="124"/>
      <c r="F10" s="124"/>
      <c r="G10" s="126">
        <f t="shared" ca="1" si="2"/>
        <v>45975.638637615739</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45975.638637615739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45975.638637615739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45975.638637615739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45975.638637615739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45975.638637615739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45975.638637615739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45975.638637615739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45975.638637615739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45975.638637615739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45975.638637615739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45975.638637615739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45975.638637615739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45975.638637615739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45975.638637615739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45975.638637615739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45975.638637615739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45975.638637615739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45975.638637615739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45975.638637615739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45975.638637615739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45975.638637615739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45975.638637615739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45975.638637615739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45975.638637615739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45975.638637615739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45975.638637615739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45975.638637615739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45975.638637615739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45975.638637615739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45975.638637615739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45975.638637615739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45975.638637615739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45975.638637615739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45975.638637615739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45975.638637615739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45975.638637615739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45975.638637615739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45975.638637615739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45975.638637615739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45975.638637615739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45975.638637615739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45975.638637615739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45975.638637615739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45975.638637615739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45975.638637615739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45975.638637615739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45975.638637615739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45975.638637615739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45975.638637615739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45975.638637615739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45975.638637615739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45975.638637615739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45975.638637615739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45975.638637615739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ref="G65:G128" ca="1" si="3">IFERROR(NOW()-F65,"")</f>
        <v>45975.638637615739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45975.638637615739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45975.638637615739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45975.638637615739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45975.638637615739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45975.638637615739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45975.638637615739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45975.638637615739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45975.638637615739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45975.638637615739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45975.638637615739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45975.638637615739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45975.638637615739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45975.638637615739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45975.638637615739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45975.638637615739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45975.638637615739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45975.638637615739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45975.638637615739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45975.638637615739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45975.638637615739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45975.638637615739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45975.638637615739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45975.638637615739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45975.638637615739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45975.638637615739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45975.638637615739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45975.638637615739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45975.638637615739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45975.638637615739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45975.638637615739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45975.638637615739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45975.638637615739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45975.638637615739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45975.638637615739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45975.638637615739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45975.638637615739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45975.638637615739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45975.638637615739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45975.638637615739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45975.638637615739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45975.638637615739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45975.638637615739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45975.638637615739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45975.638637615739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45975.638637615739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45975.638637615739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45975.638637615739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45975.638637615739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45975.638637615739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45975.638637615739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45975.638637615739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45975.638637615739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45975.638637615739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45975.638637615739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45975.638637615739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45975.638637615739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45975.638637615739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45975.638637615739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45975.638637615739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45975.638637615739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45975.638637615739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45975.638637615739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45975.638637615739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ref="G129:G192" ca="1" si="4">IFERROR(NOW()-F129,"")</f>
        <v>45975.638637615739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45975.638637615739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45975.638637615739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45975.638637615739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45975.638637615739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45975.638637615739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45975.638637615739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45975.638637615739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45975.638637615739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45975.638637615739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45975.638637615739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45975.638637615739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45975.638637615739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45975.638637615739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45975.638637615739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45975.638637615739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45975.638637615739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45975.638637615739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45975.638637615739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45975.638637615739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45975.638637615739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45975.638637615739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45975.638637615739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45975.638637615739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45975.638637615739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45975.638637615739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45975.638637615739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45975.638637615739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45975.638637615739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45975.638637615739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45975.638637615739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45975.638637615739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45975.638637615739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45975.638637615739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45975.638637615739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45975.638637615739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45975.638637615739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45975.638637615739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45975.638637615739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45975.638637615739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45975.638637615739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45975.638637615739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45975.638637615739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45975.638637615739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45975.638637615739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45975.638637615739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45975.638637615739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45975.638637615739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45975.638637615739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45975.638637615739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45975.638637615739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45975.638637615739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45975.638637615739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45975.638637615739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45975.638637615739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45975.638637615739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45975.638637615739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45975.638637615739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45975.638637615739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45975.638637615739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45975.638637615739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45975.638637615739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45975.638637615739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45975.638637615739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ref="G193:G256" ca="1" si="5">IFERROR(NOW()-F193,"")</f>
        <v>45975.638637615739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45975.638637615739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45975.638637615739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45975.638637615739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45975.638637615739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45975.638637615739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45975.638637615739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45975.638637615739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45975.638637615739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45975.638637615739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45975.638637615739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45975.638637615739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45975.638637615739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45975.638637615739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45975.638637615739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45975.638637615739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45975.638637615739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45975.638637615739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45975.638637615739</v>
      </c>
      <c r="H211" s="124"/>
      <c r="I211" s="124" t="str">
        <f>IFERROR(VLOOKUP(D211,DB!A:F,6,0),"")</f>
        <v/>
      </c>
      <c r="J211" s="124" t="str">
        <f>IFERROR(VLOOKUP(D211,DB!A:G,7,0),"")</f>
        <v/>
      </c>
      <c r="K211" s="124"/>
      <c r="L211" s="124" t="str">
        <f>IFERROR(VLOOKUP(D211,DB!A:I,9,0),"")</f>
        <v/>
      </c>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sheetData>
  <dataValidations count="2">
    <dataValidation allowBlank="1" showInputMessage="1" showErrorMessage="1" sqref="E1" xr:uid="{920C6338-E771-4DAE-8C89-92A9093EA4DE}"/>
    <dataValidation type="list" allowBlank="1" showInputMessage="1" showErrorMessage="1" sqref="E2:E21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35357</v>
      </c>
      <c r="E2" s="124" t="s">
        <v>39123</v>
      </c>
      <c r="F2" s="157">
        <v>45975.140439814815</v>
      </c>
      <c r="G2" s="75">
        <f ca="1">IFERROR(NOW()-F2,"-")</f>
        <v>0.49819780092366273</v>
      </c>
      <c r="H2" s="143">
        <v>45975.150659722225</v>
      </c>
      <c r="I2" s="141" t="str">
        <f>IFERROR(VLOOKUP(D2,DB!A:F,6,0),"")</f>
        <v>SCECO</v>
      </c>
      <c r="J2" s="141" t="str">
        <f>IFERROR(VLOOKUP(D2,DB!A:G,7,0),"")</f>
        <v>Dead</v>
      </c>
      <c r="K2" s="144" t="s">
        <v>39124</v>
      </c>
      <c r="L2" s="145" t="str">
        <f>IFERROR(VLOOKUP(D2,DB!A:I,9,0),"")</f>
        <v>Latis</v>
      </c>
    </row>
    <row r="3" spans="1:16382" ht="31.5" customHeight="1">
      <c r="A3" s="140" t="s">
        <v>39125</v>
      </c>
      <c r="B3" s="141" t="str">
        <f>IFERROR(VLOOKUP(D3,DB!A:K,11,0),"")</f>
        <v>R6</v>
      </c>
      <c r="C3" s="142">
        <v>2</v>
      </c>
      <c r="D3" s="141" t="s">
        <v>39126</v>
      </c>
      <c r="E3" s="124" t="s">
        <v>39021</v>
      </c>
      <c r="F3" s="143">
        <v>45975.509363425925</v>
      </c>
      <c r="G3" s="105">
        <f t="shared" ref="G3:G33" ca="1" si="0">IFERROR(NOW()-F3,"-")</f>
        <v>0.12927418981416849</v>
      </c>
      <c r="H3" s="143">
        <v>45975.502824074072</v>
      </c>
      <c r="I3" s="141" t="str">
        <f>IFERROR(VLOOKUP(D3,DB!A:F,6,0),"")</f>
        <v>SCECO</v>
      </c>
      <c r="J3" s="141" t="str">
        <f>IFERROR(VLOOKUP(D3,DB!A:G,7,0),"")</f>
        <v>Vandalized</v>
      </c>
      <c r="K3" s="144" t="s">
        <v>39127</v>
      </c>
      <c r="L3" s="145" t="str">
        <f>IFERROR(VLOOKUP(D3,DB!A:I,9,0),"")</f>
        <v>Latis</v>
      </c>
    </row>
    <row r="4" spans="1:16382" ht="31.5" customHeight="1">
      <c r="A4" s="140" t="s">
        <v>39128</v>
      </c>
      <c r="B4" s="141" t="str">
        <f>IFERROR(VLOOKUP(D4,DB!A:K,11,0),"")</f>
        <v>R6</v>
      </c>
      <c r="C4" s="142">
        <v>2</v>
      </c>
      <c r="D4" s="141" t="s">
        <v>38968</v>
      </c>
      <c r="E4" s="124" t="s">
        <v>39021</v>
      </c>
      <c r="F4" s="143">
        <v>45975.595775462964</v>
      </c>
      <c r="G4" s="105">
        <f t="shared" ca="1" si="0"/>
        <v>4.2862152775342111E-2</v>
      </c>
      <c r="H4" s="143">
        <v>45975.406701388885</v>
      </c>
      <c r="I4" s="141" t="str">
        <f>IFERROR(VLOOKUP(D4,DB!A:F,6,0),"")</f>
        <v>Generator-SG</v>
      </c>
      <c r="J4" s="141" t="str">
        <f>IFERROR(VLOOKUP(D4,DB!A:G,7,0),"")</f>
        <v>Vandalized</v>
      </c>
      <c r="K4" s="144" t="s">
        <v>39129</v>
      </c>
      <c r="L4" s="145" t="str">
        <f>IFERROR(VLOOKUP(D4,DB!A:I,9,0),"")</f>
        <v>Latis</v>
      </c>
    </row>
    <row r="5" spans="1:16382" ht="31.5" customHeight="1">
      <c r="A5" s="140" t="s">
        <v>39130</v>
      </c>
      <c r="B5" s="141" t="str">
        <f>IFERROR(VLOOKUP(D5,DB!A:K,11,0),"")</f>
        <v>R6</v>
      </c>
      <c r="C5" s="142">
        <v>2</v>
      </c>
      <c r="D5" s="141" t="s">
        <v>30930</v>
      </c>
      <c r="E5" s="124" t="s">
        <v>39021</v>
      </c>
      <c r="F5" s="143">
        <v>45975.589803240742</v>
      </c>
      <c r="G5" s="105">
        <f t="shared" ca="1" si="0"/>
        <v>4.883437499665888E-2</v>
      </c>
      <c r="H5" s="143">
        <v>45975.584166666667</v>
      </c>
      <c r="I5" s="141" t="str">
        <f>IFERROR(VLOOKUP(D5,DB!A:F,6,0),"")</f>
        <v>SCECO</v>
      </c>
      <c r="J5" s="141" t="str">
        <f>IFERROR(VLOOKUP(D5,DB!A:G,7,0),"")</f>
        <v>Vandalized</v>
      </c>
      <c r="K5" s="144" t="s">
        <v>39131</v>
      </c>
      <c r="L5" s="145" t="str">
        <f>IFERROR(VLOOKUP(D5,DB!A:I,9,0),"")</f>
        <v>Latis</v>
      </c>
    </row>
    <row r="6" spans="1:16382" ht="31.5" customHeight="1">
      <c r="A6" s="140" t="s">
        <v>39132</v>
      </c>
      <c r="B6" s="141" t="str">
        <f>IFERROR(VLOOKUP(D6,DB!A:K,11,0),"")</f>
        <v>R6</v>
      </c>
      <c r="C6" s="142">
        <v>3</v>
      </c>
      <c r="D6" s="141" t="s">
        <v>34828</v>
      </c>
      <c r="E6" s="124" t="s">
        <v>39021</v>
      </c>
      <c r="F6" s="143">
        <v>45975.624467592592</v>
      </c>
      <c r="G6" s="105">
        <f t="shared" ca="1" si="0"/>
        <v>1.4170023147016764E-2</v>
      </c>
      <c r="H6" s="143">
        <v>45975.614120370374</v>
      </c>
      <c r="I6" s="141" t="str">
        <f>IFERROR(VLOOKUP(D6,DB!A:F,6,0),"")</f>
        <v>Generator-SG</v>
      </c>
      <c r="J6" s="141" t="str">
        <f>IFERROR(VLOOKUP(D6,DB!A:G,7,0),"")</f>
        <v>Vandalized</v>
      </c>
      <c r="K6" s="144" t="s">
        <v>39133</v>
      </c>
      <c r="L6" s="145" t="str">
        <f>IFERROR(VLOOKUP(D6,DB!A:I,9,0),"")</f>
        <v>Latis</v>
      </c>
    </row>
    <row r="7" spans="1:16382" ht="31.5" customHeight="1">
      <c r="A7" s="140"/>
      <c r="B7" s="141" t="str">
        <f>IFERROR(VLOOKUP(D7,DB!A:K,11,0),"")</f>
        <v/>
      </c>
      <c r="C7" s="142"/>
      <c r="D7" s="141"/>
      <c r="E7" s="124"/>
      <c r="F7" s="143"/>
      <c r="G7" s="105">
        <f t="shared" ca="1" si="0"/>
        <v>45975.638637615739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45975.638637615739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45975.638637615739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45975.638637615739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45975.638637615739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45975.638637615739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45975.638637615739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45975.638637615739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45975.638637615739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45975.638637615739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45975.638637615739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45975.638637615739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45975.638637615739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45975.638637615739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45975.638637615739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45975.638637615739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45975.638637615739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45975.638637615739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45975.638637615739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45975.638637615739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45975.638637615739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45975.638637615739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45975.638637615739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45975.638637615739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45975.638637615739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45975.638637615739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45975.638637615739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ref="G34:G97" ca="1" si="1">IFERROR(NOW()-F34,"-")</f>
        <v>45975.638637615739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45975.638637615739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45975.638637615739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45975.638637615739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45975.638637615739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45975.638637615739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45975.638637615739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45975.638637615739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45975.638637615739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45975.638637615739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45975.638637615739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45975.638637615739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45975.638637615739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45975.638637615739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45975.638637615739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45975.638637615739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45975.638637615739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45975.638637615739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45975.638637615739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45975.638637615739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45975.638637615739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45975.638637615739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45975.638637615739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45975.638637615739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45975.638637615739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45975.638637615739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45975.638637615739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45975.638637615739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45975.638637615739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45975.638637615739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45975.638637615739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45975.638637615739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45975.638637615739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45975.638637615739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45975.638637615739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45975.638637615739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45975.638637615739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45975.638637615739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45975.638637615739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45975.638637615739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45975.638637615739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45975.638637615739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45975.638637615739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45975.638637615739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45975.638637615739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45975.638637615739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45975.638637615739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45975.638637615739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45975.638637615739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45975.638637615739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45975.638637615739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45975.638637615739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45975.638637615739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45975.638637615739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45975.638637615739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45975.638637615739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45975.638637615739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45975.638637615739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45975.638637615739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45975.638637615739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45975.638637615739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45975.638637615739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45975.638637615739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45975.638637615739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ref="G98:G131" ca="1" si="2">IFERROR(NOW()-F98,"-")</f>
        <v>45975.638637615739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45975.638637615739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45975.638637615739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45975.638637615739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45975.638637615739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45975.638637615739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45975.638637615739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45975.638637615739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45975.638637615739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45975.638637615739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45975.638637615739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45975.638637615739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45975.638637615739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45975.638637615739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45975.638637615739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45975.638637615739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45975.638637615739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45975.638637615739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45975.638637615739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45975.638637615739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45975.638637615739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45975.638637615739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45975.638637615739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45975.638637615739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45975.638637615739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45975.638637615739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45975.638637615739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45975.638637615739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45975.638637615739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45975.638637615739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45975.638637615739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45975.638637615739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45975.638637615739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45975.638637615739</v>
      </c>
      <c r="H131" s="143"/>
      <c r="I131" s="141" t="str">
        <f>IFERROR(VLOOKUP(D131,DB!A:F,6,0),"")</f>
        <v/>
      </c>
      <c r="J131" s="141" t="str">
        <f>IFERROR(VLOOKUP(D131,DB!A:G,7,0),"")</f>
        <v/>
      </c>
      <c r="K131" s="144"/>
      <c r="L131" s="145" t="str">
        <f>IFERROR(VLOOKUP(D131,DB!A:I,9,0),"")</f>
        <v/>
      </c>
    </row>
  </sheetData>
  <dataValidations count="2">
    <dataValidation allowBlank="1" showInputMessage="1" showErrorMessage="1" sqref="E1" xr:uid="{9E1BC488-8814-4F8A-8DBE-742B3278AB71}"/>
    <dataValidation type="list" allowBlank="1" showInputMessage="1" showErrorMessage="1" sqref="E3:E13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2025-11-14T12:21:18Z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