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216" documentId="120_S{2AC9BD13-BADA-5192-A53E-5A8FF88502F6}" xr6:coauthVersionLast="47" xr6:coauthVersionMax="47" xr10:uidLastSave="{0D9AE1DE-021C-465C-9070-5492AC5B60B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5" l="1"/>
  <c r="G9" i="5"/>
  <c r="I9" i="5"/>
  <c r="J9" i="5"/>
  <c r="L9" i="5"/>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J4" i="4"/>
  <c r="B8" i="5"/>
  <c r="G8" i="5"/>
  <c r="I8" i="5"/>
  <c r="J8" i="5"/>
  <c r="L8"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G7" i="5"/>
  <c r="B5" i="2"/>
  <c r="G5" i="2"/>
  <c r="I5" i="2"/>
  <c r="J5" i="2"/>
  <c r="L5"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J82" i="2"/>
  <c r="J83" i="2"/>
  <c r="J84" i="2"/>
  <c r="J85" i="2"/>
  <c r="J86" i="2"/>
  <c r="J87" i="2"/>
  <c r="J88" i="2"/>
  <c r="J89" i="2"/>
  <c r="J90" i="2"/>
  <c r="J91" i="2"/>
  <c r="J92" i="2"/>
  <c r="J93" i="2"/>
  <c r="J94" i="2"/>
  <c r="J95" i="2"/>
  <c r="J96" i="2"/>
  <c r="J97" i="2"/>
  <c r="J98" i="2"/>
  <c r="J99" i="2"/>
  <c r="J100" i="2"/>
  <c r="I82" i="2"/>
  <c r="I83" i="2"/>
  <c r="I84" i="2"/>
  <c r="I85" i="2"/>
  <c r="I86" i="2"/>
  <c r="I87" i="2"/>
  <c r="I88" i="2"/>
  <c r="I89" i="2"/>
  <c r="I90" i="2"/>
  <c r="I91" i="2"/>
  <c r="I92" i="2"/>
  <c r="I93" i="2"/>
  <c r="I94" i="2"/>
  <c r="I95" i="2"/>
  <c r="I96" i="2"/>
  <c r="I97" i="2"/>
  <c r="I98" i="2"/>
  <c r="I99" i="2"/>
  <c r="I100" i="2"/>
  <c r="G82" i="2"/>
  <c r="G83" i="2"/>
  <c r="G84" i="2"/>
  <c r="G85" i="2"/>
  <c r="G86" i="2"/>
  <c r="G87" i="2"/>
  <c r="G88" i="2"/>
  <c r="G89" i="2"/>
  <c r="G90" i="2"/>
  <c r="G91" i="2"/>
  <c r="G92" i="2"/>
  <c r="G93" i="2"/>
  <c r="G94" i="2"/>
  <c r="G95" i="2"/>
  <c r="G96" i="2"/>
  <c r="G97" i="2"/>
  <c r="G98" i="2"/>
  <c r="G99" i="2"/>
  <c r="G100" i="2"/>
  <c r="B82" i="2"/>
  <c r="B83" i="2"/>
  <c r="B84" i="2"/>
  <c r="B85" i="2"/>
  <c r="B86" i="2"/>
  <c r="B87" i="2"/>
  <c r="B88" i="2"/>
  <c r="B89" i="2"/>
  <c r="B90" i="2"/>
  <c r="B91" i="2"/>
  <c r="B92" i="2"/>
  <c r="B93" i="2"/>
  <c r="B94" i="2"/>
  <c r="B95" i="2"/>
  <c r="B96" i="2"/>
  <c r="B97" i="2"/>
  <c r="B98" i="2"/>
  <c r="B99" i="2"/>
  <c r="B10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<sst xmlns="http://schemas.openxmlformats.org/spreadsheetml/2006/main" count="181540" uniqueCount="39148">
  <si>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</si>
  <si>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</si>
  <si>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</si>
  <si>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</si>
  <si>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</si>
  <si>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</si>
  <si>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</si>
  <si>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</si>
  <si>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</si>
  <si>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</si>
  <si>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</si>
  <si>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</si>
  <si>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</si>
  <si>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</si>
  <si>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</si>
  <si>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</si>
  <si>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</si>
  <si>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</si>
  <si>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</si>
  <si>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</si>
  <si>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</si>
  <si>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</si>
  <si>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</si>
  <si>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</si>
  <si>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</si>
  <si>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</si>
  <si>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</si>
  <si>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</si>
  <si>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</si>
  <si>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</si>
  <si>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</si>
  <si>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</si>
  <si>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</si>
  <si>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</si>
  <si>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</si>
  <si>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</si>
  <si>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</si>
  <si>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</si>
  <si>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</si>
  <si>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</si>
  <si>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</si>
  <si>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</si>
  <si>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</si>
  <si>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</si>
  <si>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</si>
  <si>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</si>
  <si>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</si>
  <si>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</si>
  <si>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</si>
  <si>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</si>
  <si>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</si>
  <si>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</si>
  <si>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</si>
  <si>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</si>
  <si>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</si>
  <si>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</si>
  <si>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</si>
  <si>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</si>
  <si>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</si>
  <si>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</si>
  <si>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</si>
  <si>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</si>
  <si>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</si>
  <si>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</si>
  <si>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</si>
  <si>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</si>
  <si>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</si>
  <si>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</si>
  <si>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</si>
  <si>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</si>
  <si>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</si>
  <si>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</si>
  <si>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</si>
  <si>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</si>
  <si>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</si>
  <si>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</si>
  <si>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</si>
  <si>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</si>
  <si>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</si>
  <si>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</si>
  <si>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</si>
  <si>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</si>
  <si>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</si>
  <si>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</si>
  <si>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</si>
  <si>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</si>
  <si>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</si>
  <si>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</si>
  <si>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</si>
  <si>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</si>
  <si>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</si>
  <si>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</si>
  <si>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</si>
  <si>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</si>
  <si>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</si>
  <si>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</si>
  <si>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</si>
  <si>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</si>
  <si>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</si>
  <si>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</si>
  <si>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</si>
  <si>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</si>
  <si>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</si>
  <si>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</si>
  <si>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</si>
  <si>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</si>
  <si>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</si>
  <si>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</si>
  <si>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</si>
  <si>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</si>
  <si>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</si>
  <si>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</si>
  <si>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</si>
  <si>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</si>
  <si>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</si>
  <si>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</si>
  <si>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</si>
  <si>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</si>
  <si>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</si>
  <si>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</si>
  <si>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</si>
  <si>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</si>
  <si>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</si>
  <si>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</si>
  <si>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</si>
  <si>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</si>
  <si>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</si>
  <si>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</si>
  <si>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</si>
  <si>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</si>
  <si>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</si>
  <si>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</si>
  <si>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</si>
  <si>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</si>
  <si>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</si>
  <si>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</si>
  <si>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</si>
  <si>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</si>
  <si>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</si>
  <si>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</si>
  <si>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</si>
  <si>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</si>
  <si>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</si>
  <si>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</si>
  <si>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</si>
  <si>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</si>
  <si>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</si>
  <si>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</si>
  <si>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</si>
  <si>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</si>
  <si>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</si>
  <si>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</si>
  <si>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</si>
  <si>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</si>
  <si>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</si>
  <si>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</si>
  <si>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</si>
  <si>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</si>
  <si>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</si>
  <si>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</si>
  <si>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</si>
  <si>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</si>
  <si>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</si>
  <si>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</si>
  <si>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</si>
  <si>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</si>
  <si>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</si>
  <si>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</si>
  <si>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</si>
  <si>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</si>
  <si>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</si>
  <si>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</si>
  <si>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</si>
  <si>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</si>
  <si>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</si>
  <si>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</si>
  <si>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</si>
  <si>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</si>
  <si>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</si>
  <si>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</si>
  <si>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</si>
  <si>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</si>
  <si>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</si>
  <si>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</si>
  <si>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</si>
  <si>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</si>
  <si>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</si>
  <si>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</si>
  <si>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</si>
  <si>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</si>
  <si>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</si>
  <si>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</si>
  <si>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</si>
  <si>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</si>
  <si>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</si>
  <si>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</si>
  <si>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</si>
  <si>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</si>
  <si>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</si>
  <si>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</si>
  <si>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</si>
  <si>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</si>
  <si>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</si>
  <si>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</si>
  <si>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</si>
  <si>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</si>
  <si>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</si>
  <si>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</si>
  <si>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</si>
  <si>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</si>
  <si>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</si>
  <si>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</si>
  <si>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</si>
  <si>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</si>
  <si>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</si>
  <si>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</si>
  <si>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</si>
  <si>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</si>
  <si>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</si>
  <si>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</si>
  <si>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</si>
  <si>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</si>
  <si>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</si>
  <si>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</si>
  <si>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</si>
  <si>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</si>
  <si>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</si>
  <si>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</si>
  <si>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</si>
  <si>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</si>
  <si>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</si>
  <si>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</si>
  <si>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</si>
  <si>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</si>
  <si>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</si>
  <si>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</si>
  <si>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</si>
  <si>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</si>
  <si>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</si>
  <si>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</si>
  <si>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</si>
  <si>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</si>
  <si>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</si>
  <si>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</si>
  <si>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</si>
  <si>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</si>
  <si>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</si>
  <si>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</si>
  <si>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</si>
  <si>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</si>
  <si>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</si>
  <si>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</si>
  <si>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</si>
  <si>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</si>
  <si>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</si>
  <si>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</si>
  <si>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</si>
  <si>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</si>
  <si>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</si>
  <si>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</si>
  <si>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</si>
  <si>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</si>
  <si>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</si>
  <si>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</si>
  <si>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</si>
  <si>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</si>
  <si>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</si>
  <si>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</si>
  <si>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</si>
  <si>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</si>
  <si>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</si>
  <si>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</si>
  <si>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</si>
  <si>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</si>
  <si>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</si>
  <si>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</si>
  <si>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</si>
  <si>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</si>
  <si>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</si>
  <si>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</si>
  <si>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</si>
  <si>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</si>
  <si>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</si>
  <si>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</si>
  <si>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</si>
  <si>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</si>
  <si>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</si>
  <si>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</si>
  <si>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</si>
  <si>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</si>
  <si>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</si>
  <si>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</si>
  <si>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</si>
  <si>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</si>
  <si>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</si>
  <si>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</si>
  <si>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</si>
  <si>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</si>
  <si>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</si>
  <si>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</si>
  <si>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</si>
  <si>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</si>
  <si>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</si>
  <si>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</si>
  <si>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</si>
  <si>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</si>
  <si>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</si>
  <si>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</si>
  <si>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</si>
  <si>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</si>
  <si>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</si>
  <si>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</si>
  <si>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</si>
  <si>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</si>
  <si>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</si>
  <si>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</si>
  <si>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</si>
  <si>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</si>
  <si>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</si>
  <si>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</si>
  <si>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</si>
  <si>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</si>
  <si>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</si>
  <si>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</si>
  <si>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</si>
  <si>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</si>
  <si>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</si>
  <si>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</si>
  <si>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</si>
  <si>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</si>
  <si>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</si>
  <si>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</si>
  <si>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</si>
  <si>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</si>
  <si>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</si>
  <si>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</si>
  <si>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</si>
  <si>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</si>
  <si>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</si>
  <si>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</si>
  <si>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</si>
  <si>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</si>
  <si>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</si>
  <si>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</si>
  <si>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</si>
  <si>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</si>
  <si>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</si>
  <si>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</si>
  <si>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</si>
  <si>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</si>
  <si>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</si>
  <si>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</si>
  <si>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</si>
  <si>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</si>
  <si>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</si>
  <si>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</si>
  <si>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</si>
  <si>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</si>
  <si>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</si>
  <si>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</si>
  <si>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</si>
  <si>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</si>
  <si>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</si>
  <si>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</si>
  <si>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</si>
  <si>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</si>
  <si>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</si>
  <si>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</si>
  <si>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</si>
  <si>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</si>
  <si>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</si>
  <si>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</si>
  <si>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</si>
  <si>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</si>
  <si>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</si>
  <si>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</si>
  <si>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</si>
  <si>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</si>
  <si>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</si>
  <si>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</si>
  <si>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</si>
  <si>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</si>
  <si>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</si>
  <si>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</si>
  <si>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</si>
  <si>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</si>
  <si>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</si>
  <si>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</si>
  <si>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</si>
  <si>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</si>
  <si>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</si>
  <si>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</si>
  <si>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</si>
  <si>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</si>
  <si>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</si>
  <si>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</si>
  <si>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</si>
  <si>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</si>
  <si>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</si>
  <si>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</si>
  <si>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</si>
  <si>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</si>
  <si>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</si>
  <si>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</si>
  <si>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</si>
  <si>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</si>
  <si>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</si>
  <si>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</si>
  <si>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</si>
  <si>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</si>
  <si>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</si>
  <si>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</si>
  <si>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</si>
  <si>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</si>
  <si>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</si>
  <si>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</si>
  <si>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</si>
  <si>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</si>
  <si>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</si>
  <si>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</si>
  <si>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</si>
  <si>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</si>
  <si>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</si>
  <si>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</si>
  <si>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</si>
  <si>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</si>
  <si>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</si>
  <si>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</si>
  <si>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</si>
  <si>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</si>
  <si>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</si>
  <si>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</si>
  <si>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</si>
  <si>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</si>
  <si>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</si>
  <si>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</si>
  <si>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</si>
  <si>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</si>
  <si>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</si>
  <si>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</si>
  <si>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</si>
  <si>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</si>
  <si>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</si>
  <si>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</si>
  <si>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</si>
  <si>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</si>
  <si>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</si>
  <si>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</si>
  <si>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</si>
  <si>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</si>
  <si>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</si>
  <si>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</si>
  <si>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</si>
  <si>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</si>
  <si>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</si>
  <si>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</si>
  <si>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</si>
  <si>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</si>
  <si>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</si>
  <si>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</si>
  <si>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</si>
  <si>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</si>
  <si>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</si>
  <si>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</si>
  <si>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</si>
  <si>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</si>
  <si>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</si>
  <si>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</si>
  <si>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</si>
  <si>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</si>
  <si>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</si>
  <si>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</si>
  <si>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</si>
  <si>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</si>
  <si>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</si>
  <si>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</si>
  <si>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</si>
  <si>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</si>
  <si>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</si>
  <si>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</si>
  <si>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</si>
  <si>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</si>
  <si>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</si>
  <si>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</si>
  <si>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</si>
  <si>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</si>
  <si>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</si>
  <si>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</si>
  <si>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</si>
  <si>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</si>
  <si>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</si>
  <si>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</si>
  <si>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</si>
  <si>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</si>
  <si>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</si>
  <si>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</si>
  <si>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</si>
  <si>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</si>
  <si>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</si>
  <si>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</si>
  <si>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</si>
  <si>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</si>
  <si>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</si>
  <si>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</si>
  <si>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</si>
  <si>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</si>
  <si>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</si>
  <si>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</si>
  <si>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</si>
  <si>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</si>
  <si>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</si>
  <si>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</si>
  <si>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</si>
  <si>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</si>
  <si>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</si>
  <si>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</si>
  <si>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</si>
  <si>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</si>
  <si>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</si>
  <si>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</si>
  <si>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</si>
  <si>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</si>
  <si>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</si>
  <si>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</si>
  <si>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</si>
  <si>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</si>
  <si>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</si>
  <si>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</si>
  <si>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</si>
  <si>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</si>
  <si>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</si>
  <si>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</si>
  <si>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</si>
  <si>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</si>
  <si>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</si>
  <si>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</si>
  <si>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</si>
  <si>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</si>
  <si>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</si>
  <si>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</si>
  <si>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</si>
  <si>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</si>
  <si>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</si>
  <si>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</si>
  <si>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</si>
  <si>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</si>
  <si>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</si>
  <si>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</si>
  <si>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</si>
  <si>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</si>
  <si>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</si>
  <si>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</si>
  <si>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</si>
  <si>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</si>
  <si>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</si>
  <si>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</si>
  <si>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</si>
  <si>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</si>
  <si>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</si>
  <si>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</si>
  <si>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</si>
  <si>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</si>
  <si>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</si>
  <si>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</si>
  <si>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</si>
  <si>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</si>
  <si>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</si>
  <si>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</si>
  <si>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</si>
  <si>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</si>
  <si>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</si>
  <si>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</si>
  <si>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</si>
  <si>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</si>
  <si>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</si>
  <si>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</si>
  <si>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</si>
  <si>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</si>
  <si>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</si>
  <si>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</si>
  <si>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</si>
  <si>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</si>
  <si>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</si>
  <si>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</si>
  <si>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</si>
  <si>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</si>
  <si>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</si>
  <si>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</si>
  <si>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</si>
  <si>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</si>
  <si>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</si>
  <si>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</si>
  <si>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</si>
  <si>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</si>
  <si>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</si>
  <si>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</si>
  <si>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</si>
  <si>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</si>
  <si>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</si>
  <si>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</si>
  <si>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</si>
  <si>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</si>
  <si>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</si>
  <si>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</si>
  <si>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</si>
  <si>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</si>
  <si>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</si>
  <si>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</si>
  <si>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</si>
  <si>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</si>
  <si>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</si>
  <si>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</si>
  <si>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</si>
  <si>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</si>
  <si>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</si>
  <si>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</si>
  <si>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</si>
  <si>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</si>
  <si>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</si>
  <si>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</si>
  <si>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</si>
  <si>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</si>
  <si>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</si>
  <si>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</si>
  <si>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</si>
  <si>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</si>
  <si>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</si>
  <si>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</si>
  <si>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</si>
  <si>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</si>
  <si>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</si>
  <si>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</si>
  <si>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</si>
  <si>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</si>
  <si>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</si>
  <si>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</si>
  <si>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</si>
  <si>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</si>
  <si>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</si>
  <si>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</si>
  <si>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</si>
  <si>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</si>
  <si>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</si>
  <si>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</si>
  <si>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</si>
  <si>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</si>
  <si>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</si>
  <si>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</si>
  <si>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</si>
  <si>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</si>
  <si>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</si>
  <si>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</si>
  <si>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</si>
  <si>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</si>
  <si>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</si>
  <si>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</si>
  <si>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</si>
  <si>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</si>
  <si>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</si>
  <si>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</si>
  <si>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</si>
  <si>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</si>
  <si>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</si>
  <si>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</si>
  <si>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</si>
  <si>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</si>
  <si>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</si>
  <si>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</si>
  <si>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</si>
  <si>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</si>
  <si>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</si>
  <si>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</si>
  <si>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</si>
  <si>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</si>
  <si>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</si>
  <si>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</si>
  <si>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</si>
  <si>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</si>
  <si>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</si>
  <si>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</si>
  <si>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</si>
  <si>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</si>
  <si>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</si>
  <si>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</si>
  <si>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</si>
  <si>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</si>
  <si>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</si>
  <si>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</si>
  <si>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</si>
  <si>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</si>
  <si>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</si>
  <si>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</si>
  <si>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</si>
  <si>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</si>
  <si>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</si>
  <si>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</si>
  <si>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</si>
  <si>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</si>
  <si>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</si>
  <si>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</si>
  <si>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</si>
  <si>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</si>
  <si>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</si>
  <si>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</si>
  <si>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</si>
  <si>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</si>
  <si>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</si>
  <si>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</si>
  <si>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</si>
  <si>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</si>
  <si>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</si>
  <si>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</si>
  <si>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</si>
  <si>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</si>
  <si>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</si>
  <si>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</si>
  <si>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</si>
  <si>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</si>
  <si>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</si>
  <si>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</si>
  <si>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</si>
  <si>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</si>
  <si>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</si>
  <si>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</si>
  <si>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</si>
  <si>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</si>
  <si>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</si>
  <si>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</si>
  <si>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</si>
  <si>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</si>
  <si>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</si>
  <si>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</si>
  <si>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</si>
  <si>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</si>
  <si>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</si>
  <si>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</si>
  <si>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</si>
  <si>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</si>
  <si>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</si>
  <si>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</si>
  <si>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</si>
  <si>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</si>
  <si>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</si>
  <si>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</si>
  <si>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</si>
  <si>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</si>
  <si>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</si>
  <si>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</si>
  <si>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</si>
  <si>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</si>
  <si>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</si>
  <si>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</si>
  <si>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</si>
  <si>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</si>
  <si>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</si>
  <si>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</si>
  <si>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</si>
  <si>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</si>
  <si>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</si>
  <si>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</si>
  <si>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</si>
  <si>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</si>
  <si>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</si>
  <si>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</si>
  <si>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</si>
  <si>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</si>
  <si>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</si>
  <si>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</si>
  <si>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</si>
  <si>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</si>
  <si>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</si>
  <si>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</si>
  <si>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</si>
  <si>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</si>
  <si>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</si>
  <si>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</si>
  <si>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</si>
  <si>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</si>
  <si>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</si>
  <si>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</si>
  <si>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</si>
  <si>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</si>
  <si>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</si>
  <si>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</si>
  <si>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</si>
  <si>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</si>
  <si>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</si>
  <si>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</si>
  <si>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</si>
  <si>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</si>
  <si>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</si>
  <si>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</si>
  <si>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</si>
  <si>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</si>
  <si>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</si>
  <si>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</si>
  <si>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</si>
  <si>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</si>
  <si>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</si>
  <si>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</si>
  <si>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</si>
  <si>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</si>
  <si>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</si>
  <si>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</si>
  <si>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</si>
  <si>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</si>
  <si>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</si>
  <si>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</si>
  <si>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</si>
  <si>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</si>
  <si>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</si>
  <si>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</si>
  <si>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</si>
  <si>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</si>
  <si>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</si>
  <si>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</si>
  <si>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</si>
  <si>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</si>
  <si>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</si>
  <si>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</si>
  <si>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</si>
  <si>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</si>
  <si>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</si>
  <si>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</si>
  <si>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</si>
  <si>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</si>
  <si>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</si>
  <si>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</si>
  <si>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</si>
  <si>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</si>
  <si>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</si>
  <si>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</si>
  <si>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</si>
  <si>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</si>
  <si>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</si>
  <si>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</si>
  <si>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</si>
  <si>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</si>
  <si>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</si>
  <si>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</si>
  <si>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</si>
  <si>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</si>
  <si>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</si>
  <si>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</si>
  <si>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</si>
  <si>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</si>
  <si>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</si>
  <si>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</si>
  <si>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</si>
  <si>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</si>
  <si>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</si>
  <si>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</si>
  <si>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</si>
  <si>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</si>
  <si>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</si>
  <si>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</si>
  <si>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</si>
  <si>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</si>
  <si>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</si>
  <si>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</si>
  <si>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</si>
  <si>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</si>
  <si>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</si>
  <si>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</si>
  <si>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</si>
  <si>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</si>
  <si>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</si>
  <si>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</si>
  <si>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</si>
  <si>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</si>
  <si>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</si>
  <si>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</si>
  <si>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</si>
  <si>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</si>
  <si>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</si>
  <si>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</si>
  <si>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</si>
  <si>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</si>
  <si>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</si>
  <si>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</si>
  <si>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</si>
  <si>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</si>
  <si>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</si>
  <si>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</si>
  <si>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</si>
  <si>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</si>
  <si>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</si>
  <si>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</si>
  <si>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</si>
  <si>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</si>
  <si>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</si>
  <si>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</si>
  <si>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</si>
  <si>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</si>
  <si>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</si>
  <si>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</si>
  <si>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</si>
  <si>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</si>
  <si>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</si>
  <si>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</si>
  <si>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</si>
  <si>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</si>
  <si>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</si>
  <si>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</si>
  <si>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</si>
  <si>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</si>
  <si>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</si>
  <si>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</si>
  <si>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</si>
  <si>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</si>
  <si>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</si>
  <si>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</si>
  <si>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</si>
  <si>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</si>
  <si>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</si>
  <si>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</si>
  <si>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</si>
  <si>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</si>
  <si>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</si>
  <si>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</si>
  <si>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</si>
  <si>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</si>
  <si>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</si>
  <si>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</si>
  <si>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</si>
  <si>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</si>
  <si>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</si>
  <si>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</si>
  <si>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</si>
  <si>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</si>
  <si>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</si>
  <si>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</si>
  <si>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</si>
  <si>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</si>
  <si>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</si>
  <si>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</si>
  <si>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</si>
  <si>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</si>
  <si>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</si>
  <si>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</si>
  <si>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</si>
  <si>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</si>
  <si>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</si>
  <si>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</si>
  <si>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</si>
  <si>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</si>
  <si>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</si>
  <si>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</si>
  <si>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</si>
  <si>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</si>
  <si>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</si>
  <si>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</si>
  <si>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</si>
  <si>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</si>
  <si>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</si>
  <si>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</si>
  <si>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</si>
  <si>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</si>
  <si>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</si>
  <si>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</si>
  <si>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</si>
  <si>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</si>
  <si>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</si>
  <si>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</si>
  <si>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</si>
  <si>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</si>
  <si>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</si>
  <si>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</si>
  <si>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</si>
  <si>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</si>
  <si>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</si>
  <si>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</si>
  <si>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</si>
  <si>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</si>
  <si>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</si>
  <si>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</si>
  <si>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</si>
  <si>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</si>
  <si>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</si>
  <si>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</si>
  <si>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</si>
  <si>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</si>
  <si>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</si>
  <si>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</si>
  <si>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</si>
  <si>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</si>
  <si>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</si>
  <si>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</si>
  <si>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</si>
  <si>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</si>
  <si>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</si>
  <si>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</si>
  <si>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</si>
  <si>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</si>
  <si>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</si>
  <si>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</si>
  <si>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</si>
  <si>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</si>
  <si>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</si>
  <si>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</si>
  <si>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</si>
  <si>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</si>
  <si>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</si>
  <si>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</si>
  <si>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</si>
  <si>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</si>
  <si>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</si>
  <si>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</si>
  <si>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</si>
  <si>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</si>
  <si>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</si>
  <si>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</si>
  <si>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</si>
  <si>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</si>
  <si>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</si>
  <si>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</si>
  <si>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</si>
  <si>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</si>
  <si>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</si>
  <si>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</si>
  <si>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</si>
  <si>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</si>
  <si>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</si>
  <si>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</si>
  <si>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</si>
  <si>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</si>
  <si>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</si>
  <si>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</si>
  <si>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</si>
  <si>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</si>
  <si>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</si>
  <si>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</si>
  <si>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</si>
  <si>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</si>
  <si>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</si>
  <si>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</si>
  <si>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</si>
  <si>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</si>
  <si>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</si>
  <si>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</si>
  <si>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</si>
  <si>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</si>
  <si>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</si>
  <si>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</si>
  <si>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</si>
  <si>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</si>
  <si>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</si>
  <si>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</si>
  <si>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</si>
  <si>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</si>
  <si>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</si>
  <si>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</si>
  <si>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</si>
  <si>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</si>
  <si>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</si>
  <si>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</si>
  <si>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</si>
  <si>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</si>
  <si>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</si>
  <si>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</si>
  <si>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</si>
  <si>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</si>
  <si>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</si>
  <si>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</si>
  <si>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</si>
  <si>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</si>
  <si>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</si>
  <si>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</si>
  <si>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</si>
  <si>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</si>
  <si>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</si>
  <si>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</si>
  <si>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</si>
  <si>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</si>
  <si>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</si>
  <si>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</si>
  <si>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</si>
  <si>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</si>
  <si>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</si>
  <si>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</si>
  <si>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</si>
  <si>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</si>
  <si>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</si>
  <si>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</si>
  <si>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</si>
  <si>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</si>
  <si>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</si>
  <si>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</si>
  <si>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</si>
  <si>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</si>
  <si>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</si>
  <si>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</si>
  <si>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</si>
  <si>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</si>
  <si>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</si>
  <si>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</si>
  <si>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</si>
  <si>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</si>
  <si>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</si>
  <si>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</si>
  <si>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</si>
  <si>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</si>
  <si>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</si>
  <si>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</si>
  <si>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</si>
  <si>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</si>
  <si>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</si>
  <si>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</si>
  <si>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</si>
  <si>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</si>
  <si>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</si>
  <si>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</si>
  <si>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</si>
  <si>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</si>
  <si>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</si>
  <si>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</si>
  <si>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</si>
  <si>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</si>
  <si>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</si>
  <si>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</si>
  <si>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</si>
  <si>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</si>
  <si>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</si>
  <si>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</si>
  <si>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</si>
  <si>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</si>
  <si>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</si>
  <si>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</si>
  <si>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</si>
  <si>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</si>
  <si>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</si>
  <si>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</si>
  <si>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</si>
  <si>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</si>
  <si>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</si>
  <si>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</si>
  <si>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</si>
  <si>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</si>
  <si>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</si>
  <si>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</si>
  <si>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</si>
  <si>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</si>
  <si>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</si>
  <si>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</si>
  <si>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</si>
  <si>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</si>
  <si>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</si>
  <si>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</si>
  <si>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</si>
  <si>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</si>
  <si>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</si>
  <si>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</si>
  <si>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</si>
  <si>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</si>
  <si>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</si>
  <si>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</si>
  <si>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</si>
  <si>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</si>
  <si>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</si>
  <si>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</si>
  <si>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</si>
  <si>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</si>
  <si>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</si>
  <si>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</si>
  <si>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</si>
  <si>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</si>
  <si>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</si>
  <si>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</si>
  <si>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</si>
  <si>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</si>
  <si>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</si>
  <si>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</si>
  <si>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</si>
  <si>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</si>
  <si>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</si>
  <si>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</si>
  <si>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</si>
  <si>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</si>
  <si>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</si>
  <si>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</si>
  <si>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</si>
  <si>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</si>
  <si>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</si>
  <si>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</si>
  <si>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</si>
  <si>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</si>
  <si>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</si>
  <si>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</si>
  <si>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</si>
  <si>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</si>
  <si>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</si>
  <si>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</si>
  <si>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</si>
  <si>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</si>
  <si>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</si>
  <si>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</si>
  <si>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</si>
  <si>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</si>
  <si>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</si>
  <si>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</si>
  <si>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</si>
  <si>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</si>
  <si>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</si>
  <si>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</si>
  <si>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</si>
  <si>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</si>
  <si>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</si>
  <si>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</si>
  <si>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</si>
  <si>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</si>
  <si>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</si>
  <si>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</si>
  <si>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</si>
  <si>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</si>
  <si>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</si>
  <si>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</si>
  <si>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</si>
  <si>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</si>
  <si>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</si>
  <si>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</si>
  <si>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</si>
  <si>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</si>
  <si>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</si>
  <si>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</si>
  <si>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</si>
  <si>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</si>
  <si>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</si>
  <si>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</si>
  <si>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</si>
  <si>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</si>
  <si>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</si>
  <si>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</si>
  <si>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</si>
  <si>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</si>
  <si>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</si>
  <si>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</si>
  <si>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</si>
  <si>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</si>
  <si>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</si>
  <si>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</si>
  <si>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</si>
  <si>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</si>
  <si>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</si>
  <si>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</si>
  <si>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</si>
  <si>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</si>
  <si>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</si>
  <si>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</si>
  <si>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</si>
  <si>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</si>
  <si>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</si>
  <si>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</si>
  <si>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</si>
  <si>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</si>
  <si>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</si>
  <si>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</si>
  <si>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</si>
  <si>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</si>
  <si>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</si>
  <si>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</si>
  <si>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</si>
  <si>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</si>
  <si>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</si>
  <si>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</si>
  <si>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</si>
  <si>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</si>
  <si>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</si>
  <si>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</si>
  <si>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</si>
  <si>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</si>
  <si>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</si>
  <si>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</si>
  <si>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</si>
  <si>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</si>
  <si>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</si>
  <si>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</si>
  <si>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</si>
  <si>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</si>
  <si>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</si>
  <si>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</si>
  <si>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</si>
  <si>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</si>
  <si>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</si>
  <si>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</si>
  <si>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</si>
  <si>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</si>
  <si>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</si>
  <si>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</si>
  <si>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</si>
  <si>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</si>
  <si>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</si>
  <si>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</si>
  <si>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</si>
  <si>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</si>
  <si>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</si>
  <si>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</si>
  <si>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</si>
  <si>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</si>
  <si>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</si>
  <si>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</si>
  <si>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</si>
  <si>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</si>
  <si>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</si>
  <si>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</si>
  <si>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</si>
  <si>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</si>
  <si>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</si>
  <si>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</si>
  <si>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</si>
  <si>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</si>
  <si>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</si>
  <si>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</si>
  <si>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</si>
  <si>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</si>
  <si>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</si>
  <si>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</si>
  <si>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</si>
  <si>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</si>
  <si>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</si>
  <si>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</si>
  <si>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</si>
  <si>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</si>
  <si>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</si>
  <si>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</si>
  <si>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</si>
  <si>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</si>
  <si>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</si>
  <si>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</si>
  <si>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</si>
  <si>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</si>
  <si>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</si>
  <si>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</si>
  <si>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</si>
  <si>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</si>
  <si>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</si>
  <si>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</si>
  <si>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</si>
  <si>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</si>
  <si>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</si>
  <si>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</si>
  <si>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</si>
  <si>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</si>
  <si>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</si>
  <si>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</si>
  <si>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</si>
  <si>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</si>
  <si>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</si>
  <si>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</si>
  <si>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</si>
  <si>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</si>
  <si>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</si>
  <si>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</si>
  <si>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</si>
  <si>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</si>
  <si>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</si>
  <si>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</si>
  <si>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</si>
  <si>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</si>
  <si>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</si>
  <si>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</si>
  <si>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</si>
  <si>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</si>
  <si>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</si>
  <si>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</si>
  <si>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</si>
  <si>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</si>
  <si>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</si>
  <si>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</si>
  <si>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</si>
  <si>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</si>
  <si>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</si>
  <si>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</si>
  <si>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</si>
  <si>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</si>
  <si>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</si>
  <si>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</si>
  <si>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</si>
  <si>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</si>
  <si>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</si>
  <si>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</si>
  <si>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</si>
  <si>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</si>
  <si>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</si>
  <si>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</si>
  <si>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</si>
  <si>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</si>
  <si>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</si>
  <si>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</si>
  <si>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</si>
  <si>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</si>
  <si>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</si>
  <si>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</si>
  <si>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</si>
  <si>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</si>
  <si>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</si>
  <si>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</si>
  <si>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</si>
  <si>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</si>
  <si>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</si>
  <si>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</si>
  <si>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</si>
  <si>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</si>
  <si>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</si>
  <si>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</si>
  <si>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</si>
  <si>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</si>
  <si>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</si>
  <si>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</si>
  <si>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</si>
  <si>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</si>
  <si>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</si>
  <si>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</si>
  <si>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</si>
  <si>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</si>
  <si>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</si>
  <si>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</si>
  <si>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</si>
  <si>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</si>
  <si>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</si>
  <si>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</si>
  <si>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</si>
  <si>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</si>
  <si>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</si>
  <si>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</si>
  <si>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</si>
  <si>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</si>
  <si>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</si>
  <si>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</si>
  <si>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</si>
  <si>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</si>
  <si>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</si>
  <si>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</si>
  <si>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</si>
  <si>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</si>
  <si>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</si>
  <si>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</si>
  <si>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</si>
  <si>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</si>
  <si>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</si>
  <si>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</si>
  <si>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</si>
  <si>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</si>
  <si>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</si>
  <si>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</si>
  <si>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</si>
  <si>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</si>
  <si>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</si>
  <si>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</si>
  <si>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</si>
  <si>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</si>
  <si>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</si>
  <si>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</si>
  <si>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</si>
  <si>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</si>
  <si>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</si>
  <si>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</si>
  <si>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</si>
  <si>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</si>
  <si>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</si>
  <si>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</si>
  <si>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</si>
  <si>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</si>
  <si>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</si>
  <si>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</si>
  <si>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</si>
  <si>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</si>
  <si>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</si>
  <si>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</si>
  <si>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</si>
  <si>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</si>
  <si>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</si>
  <si>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</si>
  <si>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</si>
  <si>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</si>
  <si>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</si>
  <si>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</si>
  <si>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</si>
  <si>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</si>
  <si>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</si>
  <si>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</si>
  <si>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</si>
  <si>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</si>
  <si>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</si>
  <si>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</si>
  <si>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</si>
  <si>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</si>
  <si>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</si>
  <si>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</si>
  <si>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</si>
  <si>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</si>
  <si>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</si>
  <si>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</si>
  <si>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</si>
  <si>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</si>
  <si>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</si>
  <si>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</si>
  <si>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</si>
  <si>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</si>
  <si>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</si>
  <si>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</si>
  <si>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</si>
  <si>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</si>
  <si>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</si>
  <si>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</si>
  <si>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</si>
  <si>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</si>
  <si>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</si>
  <si>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</si>
  <si>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</si>
  <si>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</si>
  <si>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</si>
  <si>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</si>
  <si>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</si>
  <si>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</si>
  <si>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</si>
  <si>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</si>
  <si>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</si>
  <si>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</si>
  <si>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</si>
  <si>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</si>
  <si>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</si>
  <si>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</si>
  <si>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</si>
  <si>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</si>
  <si>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</si>
  <si>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</si>
  <si>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</si>
  <si>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</si>
  <si>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</si>
  <si>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</si>
  <si>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</si>
  <si>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</si>
  <si>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</si>
  <si>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</si>
  <si>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</si>
  <si>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</si>
  <si>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</si>
  <si>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</si>
  <si>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</si>
  <si>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</si>
  <si>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</si>
  <si>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</si>
  <si>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</si>
  <si>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</si>
  <si>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</si>
  <si>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</si>
  <si>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</si>
  <si>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</si>
  <si>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</si>
  <si>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</si>
  <si>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</si>
  <si>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</si>
  <si>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</si>
  <si>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</si>
  <si>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</si>
  <si>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</si>
  <si>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</si>
  <si>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</si>
  <si>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</si>
  <si>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</si>
  <si>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</si>
  <si>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</si>
  <si>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</si>
  <si>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</si>
  <si>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</si>
  <si>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</si>
  <si>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</si>
  <si>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</si>
  <si>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</si>
  <si>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</si>
  <si>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</si>
  <si>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</si>
  <si>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</si>
  <si>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</si>
  <si>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</si>
  <si>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</si>
  <si>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</si>
  <si>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</si>
  <si>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</si>
  <si>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</si>
  <si>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</si>
  <si>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</si>
  <si>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</si>
  <si>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</si>
  <si>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</si>
  <si>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</si>
  <si>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</si>
  <si>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</si>
  <si>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</si>
  <si>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</si>
  <si>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</si>
  <si>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</si>
  <si>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</si>
  <si>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</si>
  <si>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</si>
  <si>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</si>
  <si>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</si>
  <si>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</si>
  <si>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</si>
  <si>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</si>
  <si>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</si>
  <si>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</si>
  <si>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</si>
  <si>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</si>
  <si>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</si>
  <si>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</si>
  <si>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</si>
  <si>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</si>
  <si>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</si>
  <si>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</si>
  <si>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</si>
  <si>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</si>
  <si>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</si>
  <si>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</si>
  <si>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</si>
  <si>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</si>
  <si>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</si>
  <si>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</si>
  <si>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</si>
  <si>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</si>
  <si>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</si>
  <si>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</si>
  <si>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</si>
  <si>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</si>
  <si>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</si>
  <si>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</si>
  <si>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</si>
  <si>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</si>
  <si>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</si>
  <si>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</si>
  <si>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</si>
  <si>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</si>
  <si>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</si>
  <si>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</si>
  <si>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</si>
  <si>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</si>
  <si>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</si>
  <si>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</si>
  <si>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</si>
  <si>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</si>
  <si>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</si>
  <si>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</si>
  <si>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</si>
  <si>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</si>
  <si>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</si>
  <si>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</si>
  <si>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</si>
  <si>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</si>
  <si>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</si>
  <si>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</si>
  <si>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</si>
  <si>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</si>
  <si>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</si>
  <si>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</si>
  <si>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</si>
  <si>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</si>
  <si>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</si>
  <si>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</si>
  <si>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</si>
  <si>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</si>
  <si>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</si>
  <si>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</si>
  <si>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</si>
  <si>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</si>
  <si>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</si>
  <si>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</si>
  <si>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</si>
  <si>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</si>
  <si>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</si>
  <si>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</si>
  <si>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</si>
  <si>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</si>
  <si>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</si>
  <si>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</si>
  <si>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</si>
  <si>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</si>
  <si>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</si>
  <si>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</si>
  <si>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</si>
  <si>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</si>
  <si>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</si>
  <si>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</si>
  <si>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</si>
  <si>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</si>
  <si>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</si>
  <si>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</si>
  <si>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</si>
  <si>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</si>
  <si>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</si>
  <si>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</si>
  <si>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</si>
  <si>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</si>
  <si>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</si>
  <si>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</si>
  <si>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</si>
  <si>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</si>
  <si>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</si>
  <si>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</si>
  <si>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</si>
  <si>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</si>
  <si>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</si>
  <si>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</si>
  <si>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</si>
  <si>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</si>
  <si>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</si>
  <si>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</si>
  <si>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</si>
  <si>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</si>
  <si>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</si>
  <si>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</si>
  <si>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</si>
  <si>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</si>
  <si>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</si>
  <si>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</si>
  <si>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</si>
  <si>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</si>
  <si>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</si>
  <si>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</si>
  <si>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</si>
  <si>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</si>
  <si>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</si>
  <si>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</si>
  <si>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</si>
  <si>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</si>
  <si>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</si>
  <si>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</si>
  <si>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</si>
  <si>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</si>
  <si>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</si>
  <si>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</si>
  <si>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</si>
  <si>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</si>
  <si>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</si>
  <si>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</si>
  <si>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</si>
  <si>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</si>
  <si>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</si>
  <si>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</si>
  <si>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</si>
  <si>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</si>
  <si>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</si>
  <si>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</si>
  <si>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</si>
  <si>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</si>
  <si>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</si>
  <si>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</si>
  <si>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</si>
  <si>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</si>
  <si>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</si>
  <si>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</si>
  <si>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</si>
  <si>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</si>
  <si>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</si>
  <si>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</si>
  <si>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</si>
  <si>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</si>
  <si>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</si>
  <si>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</si>
  <si>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</si>
  <si>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</si>
  <si>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</si>
  <si>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</si>
  <si>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</si>
  <si>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</si>
  <si>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</si>
  <si>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</si>
  <si>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</si>
  <si>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</si>
  <si>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</si>
  <si>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</si>
  <si>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</si>
  <si>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</si>
  <si>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</si>
  <si>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</si>
  <si>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</si>
  <si>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</si>
  <si>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</si>
  <si>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</si>
  <si>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</si>
  <si>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</si>
  <si>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</si>
  <si>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</si>
  <si>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</si>
  <si>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</si>
  <si>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</si>
  <si>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</si>
  <si>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</si>
  <si>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</si>
  <si>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</si>
  <si>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</si>
  <si>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</si>
  <si>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</si>
  <si>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</si>
  <si>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</si>
  <si>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</si>
  <si>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</si>
  <si>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</si>
  <si>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</si>
  <si>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</si>
  <si>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</si>
  <si>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</si>
  <si>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</si>
  <si>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</si>
  <si>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</si>
  <si>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</si>
  <si>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</si>
  <si>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</si>
  <si>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</si>
  <si>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</si>
  <si>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</si>
  <si>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</si>
  <si>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</si>
  <si>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</si>
  <si>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</si>
  <si>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</si>
  <si>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</si>
  <si>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</si>
  <si>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</si>
  <si>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</si>
  <si>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</si>
  <si>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</si>
  <si>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</si>
  <si>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</si>
  <si>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</si>
  <si>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</si>
  <si>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</si>
  <si>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</si>
  <si>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</si>
  <si>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</si>
  <si>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</si>
  <si>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</si>
  <si>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</si>
  <si>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</si>
  <si>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</si>
  <si>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</si>
  <si>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</si>
  <si>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</si>
  <si>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</si>
  <si>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</si>
  <si>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</si>
  <si>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</si>
  <si>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</si>
  <si>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</si>
  <si>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</si>
  <si>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</si>
  <si>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</si>
  <si>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</si>
  <si>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</si>
  <si>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</si>
  <si>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</si>
  <si>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</si>
  <si>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</si>
  <si>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</si>
  <si>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</si>
  <si>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</si>
  <si>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</si>
  <si>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</si>
  <si>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</si>
  <si>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</si>
  <si>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</si>
  <si>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</si>
  <si>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</si>
  <si>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</si>
  <si>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</si>
  <si>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</si>
  <si>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</si>
  <si>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</si>
  <si>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</si>
  <si>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</si>
  <si>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</si>
  <si>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</si>
  <si>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</si>
  <si>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</si>
  <si>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</si>
  <si>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</si>
  <si>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</si>
  <si>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</si>
  <si>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</si>
  <si>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</si>
  <si>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</si>
  <si>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</si>
  <si>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</si>
  <si>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</si>
  <si>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</si>
  <si>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</si>
  <si>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</si>
  <si>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</si>
  <si>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</si>
  <si>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</si>
  <si>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</si>
  <si>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</si>
  <si>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</si>
  <si>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</si>
  <si>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</si>
  <si>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</si>
  <si>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</si>
  <si>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</si>
  <si>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</si>
  <si>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</si>
  <si>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</si>
  <si>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</si>
  <si>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</si>
  <si>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</si>
  <si>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</si>
  <si>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</si>
  <si>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</si>
  <si>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</si>
  <si>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</si>
  <si>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</si>
  <si>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</si>
  <si>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</si>
  <si>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</si>
  <si>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</si>
  <si>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</si>
  <si>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</si>
  <si>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</si>
  <si>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</si>
  <si>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</si>
  <si>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</si>
  <si>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</si>
  <si>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</si>
  <si>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</si>
  <si>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</si>
  <si>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</si>
  <si>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</si>
  <si>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</si>
  <si>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</si>
  <si>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</si>
  <si>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</si>
  <si>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</si>
  <si>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</si>
  <si>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</si>
  <si>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</si>
  <si>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</si>
  <si>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</si>
  <si>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</si>
  <si>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</si>
  <si>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</si>
  <si>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</si>
  <si>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</si>
  <si>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</si>
  <si>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</si>
  <si>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</si>
  <si>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</si>
  <si>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</si>
  <si>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</si>
  <si>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</si>
  <si>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</si>
  <si>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</si>
  <si>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</si>
  <si>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</si>
  <si>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</si>
  <si>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</si>
  <si>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</si>
  <si>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</si>
  <si>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</si>
  <si>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</si>
  <si>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</si>
  <si>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</si>
  <si>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</si>
  <si>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</si>
  <si>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</si>
  <si>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</si>
  <si>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</si>
  <si>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</si>
  <si>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</si>
  <si>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</si>
  <si>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</si>
  <si>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</si>
  <si>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</si>
  <si>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</si>
  <si>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</si>
  <si>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</si>
  <si>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</si>
  <si>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</si>
  <si>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</si>
  <si>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</si>
  <si>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</si>
  <si>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</si>
  <si>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</si>
  <si>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</si>
  <si>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</si>
  <si>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</si>
  <si>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</si>
  <si>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</si>
  <si>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</si>
  <si>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</si>
  <si>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</si>
  <si>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</si>
  <si>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</si>
  <si>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</si>
  <si>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</si>
  <si>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</si>
  <si>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</si>
  <si>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</si>
  <si>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</si>
  <si>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</si>
  <si>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</si>
  <si>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</si>
  <si>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</si>
  <si>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</si>
  <si>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</si>
  <si>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</si>
  <si>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</si>
  <si>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</si>
  <si>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</si>
  <si>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</si>
  <si>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</si>
  <si>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</si>
  <si>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</si>
  <si>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</si>
  <si>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</si>
  <si>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</si>
  <si>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</si>
  <si>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</si>
  <si>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</si>
  <si>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</si>
  <si>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</si>
  <si>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</si>
  <si>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</si>
  <si>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</si>
  <si>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</si>
  <si>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</si>
  <si>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</si>
  <si>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</si>
  <si>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</si>
  <si>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</si>
  <si>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</si>
  <si>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</si>
  <si>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</si>
  <si>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</si>
  <si>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</si>
  <si>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</si>
  <si>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</si>
  <si>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</si>
  <si>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</si>
  <si>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</si>
  <si>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</si>
  <si>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</si>
  <si>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</si>
  <si>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</si>
  <si>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</si>
  <si>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</si>
  <si>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</si>
  <si>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</si>
  <si>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</si>
  <si>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</si>
  <si>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</si>
  <si>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</si>
  <si>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</si>
  <si>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</si>
  <si>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</si>
  <si>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</si>
  <si>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</si>
  <si>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</si>
  <si>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</si>
  <si>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</si>
  <si>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</si>
  <si>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</si>
  <si>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</si>
  <si>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</si>
  <si>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</si>
  <si>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</si>
  <si>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</si>
  <si>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</si>
  <si>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</si>
  <si>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</si>
  <si>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</si>
  <si>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</si>
  <si>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</si>
  <si>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</si>
  <si>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</si>
  <si>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</si>
  <si>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</si>
  <si>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</si>
  <si>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</si>
  <si>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</si>
  <si>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</si>
  <si>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</si>
  <si>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</si>
  <si>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</si>
  <si>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</si>
  <si>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</si>
  <si>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</si>
  <si>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</si>
  <si>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</si>
  <si>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</si>
  <si>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</si>
  <si>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</si>
  <si>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</si>
  <si>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</si>
  <si>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</si>
  <si>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</si>
  <si>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</si>
  <si>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</si>
  <si>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</si>
  <si>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</si>
  <si>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</si>
  <si>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</si>
  <si>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</si>
  <si>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</si>
  <si>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</si>
  <si>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</si>
  <si>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</si>
  <si>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</si>
  <si>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</si>
  <si>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</si>
  <si>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</si>
  <si>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</si>
  <si>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</si>
  <si>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</si>
  <si>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</si>
  <si>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</si>
  <si>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</si>
  <si>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</si>
  <si>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</si>
  <si>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</si>
  <si>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</si>
  <si>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</si>
  <si>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</si>
  <si>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</si>
  <si>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</si>
  <si>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</si>
  <si>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</si>
  <si>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</si>
  <si>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</si>
  <si>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</si>
  <si>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</si>
  <si>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</si>
  <si>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</si>
  <si>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</si>
  <si>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</si>
  <si>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</si>
  <si>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</si>
  <si>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</si>
  <si>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</si>
  <si>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</si>
  <si>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</si>
  <si>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</si>
  <si>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</si>
  <si>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</si>
  <si>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</si>
  <si>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</si>
  <si>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</si>
  <si>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</si>
  <si>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</si>
  <si>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</si>
  <si>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</si>
  <si>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</si>
  <si>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</si>
  <si>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</si>
  <si>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</si>
  <si>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</si>
  <si>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</si>
  <si>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</si>
  <si>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</si>
  <si>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</si>
  <si>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</si>
  <si>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</si>
  <si>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</si>
  <si>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</si>
  <si>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</si>
  <si>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</si>
  <si>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</si>
  <si>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</si>
  <si>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</si>
  <si>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</si>
  <si>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</si>
  <si>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</si>
  <si>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</si>
  <si>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</si>
  <si>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</si>
  <si>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</si>
  <si>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</si>
  <si>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</si>
  <si>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</si>
  <si>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</si>
  <si>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</si>
  <si>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</si>
  <si>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</si>
  <si>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</si>
  <si>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</si>
  <si>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</si>
  <si>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</si>
  <si>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</si>
  <si>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</si>
  <si>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</si>
  <si>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</si>
  <si>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</si>
  <si>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</si>
  <si>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</si>
  <si>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</si>
  <si>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</si>
  <si>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</si>
  <si>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</si>
  <si>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</si>
  <si>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</si>
  <si>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</si>
  <si>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</si>
  <si>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</si>
  <si>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</si>
  <si>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</si>
  <si>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</si>
  <si>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</si>
  <si>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</si>
  <si>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</si>
  <si>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</si>
  <si>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</si>
  <si>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</si>
  <si>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</si>
  <si>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</si>
  <si>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</si>
  <si>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</si>
  <si>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</si>
  <si>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</si>
  <si>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</si>
  <si>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</si>
  <si>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</si>
  <si>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</si>
  <si>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</si>
  <si>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</si>
  <si>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</si>
  <si>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</si>
  <si>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</si>
  <si>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</si>
  <si>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</si>
  <si>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</si>
  <si>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</si>
  <si>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</si>
  <si>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</si>
  <si>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</si>
  <si>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</si>
  <si>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</si>
  <si>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</si>
  <si>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</si>
  <si>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</si>
  <si>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</si>
  <si>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</si>
  <si>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</si>
  <si>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</si>
  <si>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</si>
  <si>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</si>
  <si>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</si>
  <si>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</si>
  <si>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</si>
  <si>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</si>
  <si>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</si>
  <si>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</si>
  <si>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</si>
  <si>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</si>
  <si>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</si>
  <si>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</si>
  <si>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</si>
  <si>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</si>
  <si>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</si>
  <si>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</si>
  <si>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</si>
  <si>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</si>
  <si>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</si>
  <si>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</si>
  <si>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</si>
  <si>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</si>
  <si>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</si>
  <si>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</si>
  <si>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</si>
  <si>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</si>
  <si>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</si>
  <si>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</si>
  <si>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</si>
  <si>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</si>
  <si>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</si>
  <si>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</si>
  <si>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</si>
  <si>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</si>
  <si>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</si>
  <si>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</si>
  <si>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</si>
  <si>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</si>
  <si>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</si>
  <si>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</si>
  <si>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</si>
  <si>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</si>
  <si>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</si>
  <si>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</si>
  <si>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</si>
  <si>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</si>
  <si>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</si>
  <si>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</si>
  <si>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</si>
  <si>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</si>
  <si>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</si>
  <si>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</si>
  <si>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</si>
  <si>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</si>
  <si>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</si>
  <si>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</si>
  <si>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</si>
  <si>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</si>
  <si>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</si>
  <si>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</si>
  <si>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</si>
  <si>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</si>
  <si>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</si>
  <si>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</si>
  <si>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</si>
  <si>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</si>
  <si>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</si>
  <si>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</si>
  <si>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</si>
  <si>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</si>
  <si>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</si>
  <si>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</si>
  <si>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</si>
  <si>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</si>
  <si>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</si>
  <si>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</si>
  <si>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</si>
  <si>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</si>
  <si>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</si>
  <si>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</si>
  <si>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</si>
  <si>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</si>
  <si>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</si>
  <si>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</si>
  <si>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</si>
  <si>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</si>
  <si>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</si>
  <si>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</si>
  <si>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</si>
  <si>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</si>
  <si>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</si>
  <si>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</si>
  <si>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</si>
  <si>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</si>
  <si>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</si>
  <si>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</si>
  <si>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</si>
  <si>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</si>
  <si>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</si>
  <si>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</si>
  <si>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</si>
  <si>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</si>
  <si>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</si>
  <si>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</si>
  <si>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</si>
  <si>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</si>
  <si>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</si>
  <si>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</si>
  <si>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</si>
  <si>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</si>
  <si>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</si>
  <si>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</si>
  <si>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</si>
  <si>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</si>
  <si>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</si>
  <si>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</si>
  <si>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</si>
  <si>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</si>
  <si>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</si>
  <si>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</si>
  <si>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</si>
  <si>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</si>
  <si>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</si>
  <si>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</si>
  <si>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</si>
  <si>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</si>
  <si>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</si>
  <si>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</si>
  <si>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</si>
  <si>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</si>
  <si>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</si>
  <si>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</si>
  <si>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</si>
  <si>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</si>
  <si>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</si>
  <si>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</si>
  <si>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</si>
  <si>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</si>
  <si>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</si>
  <si>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</si>
  <si>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</si>
  <si>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</si>
  <si>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</si>
  <si>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</si>
  <si>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</si>
  <si>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</si>
  <si>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</si>
  <si>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</si>
  <si>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</si>
  <si>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</si>
  <si>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</si>
  <si>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</si>
  <si>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</si>
  <si>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</si>
  <si>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</si>
  <si>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</si>
  <si>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</si>
  <si>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</si>
  <si>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</si>
  <si>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</si>
  <si>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</si>
  <si>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</si>
  <si>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</si>
  <si>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</si>
  <si>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</si>
  <si>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</si>
  <si>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</si>
  <si>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</si>
  <si>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</si>
  <si>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</si>
  <si>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</si>
  <si>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</si>
  <si>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</si>
  <si>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</si>
  <si>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</si>
  <si>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</si>
  <si>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</si>
  <si>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</si>
  <si>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</si>
  <si>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</si>
  <si>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</si>
  <si>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</si>
  <si>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</si>
  <si>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</si>
  <si>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</si>
  <si>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</si>
  <si>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</si>
  <si>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</si>
  <si>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</si>
  <si>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</si>
  <si>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</si>
  <si>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</si>
  <si>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</si>
  <si>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</si>
  <si>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</si>
  <si>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</si>
  <si>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</si>
  <si>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</si>
  <si>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</si>
  <si>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</si>
  <si>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</si>
  <si>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</si>
  <si>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</si>
  <si>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</si>
  <si>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</si>
  <si>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</si>
  <si>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</si>
  <si>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</si>
  <si>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</si>
  <si>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</si>
  <si>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</si>
  <si>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</si>
  <si>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</si>
  <si>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</si>
  <si>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</si>
  <si>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</si>
  <si>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</si>
  <si>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</si>
  <si>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</si>
  <si>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</si>
  <si>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</si>
  <si>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</si>
  <si>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</si>
  <si>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</si>
  <si>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</si>
  <si>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</si>
  <si>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</si>
  <si>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</si>
  <si>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</si>
  <si>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</si>
  <si>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</si>
  <si>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</si>
  <si>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</si>
  <si>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</si>
  <si>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</si>
  <si>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</si>
  <si>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</si>
  <si>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</si>
  <si>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</si>
  <si>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</si>
  <si>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</si>
  <si>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</si>
  <si>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</si>
  <si>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</si>
  <si>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</si>
  <si>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</si>
  <si>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</si>
  <si>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</si>
  <si>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</si>
  <si>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</si>
  <si>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</si>
  <si>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</si>
  <si>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</si>
  <si>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</si>
  <si>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</si>
  <si>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</si>
  <si>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</si>
  <si>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</si>
  <si>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</si>
  <si>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</si>
  <si>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</si>
  <si>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</si>
  <si>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</si>
  <si>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</si>
  <si>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</si>
  <si>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</si>
  <si>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</si>
  <si>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</si>
  <si>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</si>
  <si>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</si>
  <si>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</si>
  <si>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</si>
  <si>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</si>
  <si>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</si>
  <si>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</si>
  <si>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</si>
  <si>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</si>
  <si>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</si>
  <si>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</si>
  <si>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</si>
  <si>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</si>
  <si>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</si>
  <si>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</si>
  <si>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</si>
  <si>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</si>
  <si>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</si>
  <si>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</si>
  <si>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</si>
  <si>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</si>
  <si>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</si>
  <si>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</si>
  <si>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</si>
  <si>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</si>
  <si>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</si>
  <si>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</si>
  <si>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</si>
  <si>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</si>
  <si>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</si>
  <si>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</si>
  <si>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</si>
  <si>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</si>
  <si>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</si>
  <si>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</si>
  <si>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</si>
  <si>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</si>
  <si>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</si>
  <si>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</si>
  <si>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</si>
  <si>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</si>
  <si>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</si>
  <si>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</si>
  <si>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</si>
  <si>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</si>
  <si>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</si>
  <si>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</si>
  <si>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</si>
  <si>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</si>
  <si>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</si>
  <si>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</si>
  <si>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</si>
  <si>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</si>
  <si>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</si>
  <si>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</si>
  <si>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</si>
  <si>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</si>
  <si>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</si>
  <si>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</si>
  <si>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</si>
  <si>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</si>
  <si>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</si>
  <si>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</si>
  <si>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</si>
  <si>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</si>
  <si>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</si>
  <si>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</si>
  <si>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</si>
  <si>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</si>
  <si>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</si>
  <si>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</si>
  <si>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</si>
  <si>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</si>
  <si>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</si>
  <si>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</si>
  <si>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</si>
  <si>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</si>
  <si>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</si>
  <si>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</si>
  <si>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</si>
  <si>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</si>
  <si>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</si>
  <si>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</si>
  <si>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</si>
  <si>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</si>
  <si>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</si>
  <si>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</si>
  <si>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</si>
  <si>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</si>
  <si>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</si>
  <si>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</si>
  <si>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</si>
  <si>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</si>
  <si>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</si>
  <si>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</si>
  <si>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</si>
  <si>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</si>
  <si>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</si>
  <si>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</si>
  <si>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</si>
  <si>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</si>
  <si>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</si>
  <si>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</si>
  <si>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</si>
  <si>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</si>
  <si>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</si>
  <si>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</si>
  <si>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</si>
  <si>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</si>
  <si>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</si>
  <si>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</si>
  <si>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</si>
  <si>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</si>
  <si>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</si>
  <si>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</si>
  <si>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</si>
  <si>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</si>
  <si>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</si>
  <si>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</si>
  <si>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</si>
  <si>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</si>
  <si>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</si>
  <si>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</si>
  <si>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</si>
  <si>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</si>
  <si>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</si>
  <si>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</si>
  <si>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</si>
  <si>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</si>
  <si>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</si>
  <si>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</si>
  <si>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</si>
  <si>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</si>
  <si>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</si>
  <si>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</si>
  <si>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</si>
  <si>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</si>
  <si>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</si>
  <si>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</si>
  <si>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</si>
  <si>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</si>
  <si>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</si>
  <si>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</si>
  <si>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</si>
  <si>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</si>
  <si>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</si>
  <si>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</si>
  <si>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</si>
  <si>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</si>
  <si>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</si>
  <si>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</si>
  <si>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</si>
  <si>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</si>
  <si>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</si>
  <si>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</si>
  <si>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</si>
  <si>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</si>
  <si>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</si>
  <si>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</si>
  <si>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</si>
  <si>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</si>
  <si>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</si>
  <si>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</si>
  <si>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</si>
  <si>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</si>
  <si>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</si>
  <si>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</si>
  <si>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</si>
  <si>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</si>
  <si>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</si>
  <si>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</si>
  <si>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</si>
  <si>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</si>
  <si>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</si>
  <si>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</si>
  <si>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</si>
  <si>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</si>
  <si>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</si>
  <si>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</si>
  <si>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</si>
  <si>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</si>
  <si>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</si>
  <si>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</si>
  <si>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</si>
  <si>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</si>
  <si>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</si>
  <si>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</si>
  <si>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</si>
  <si>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</si>
  <si>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</si>
  <si>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</si>
  <si>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</si>
  <si>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</si>
  <si>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</si>
  <si>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</si>
  <si>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</si>
  <si>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</si>
  <si>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</si>
  <si>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</si>
  <si>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</si>
  <si>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</si>
  <si>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</si>
  <si>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</si>
  <si>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</si>
  <si>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</si>
  <si>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</si>
  <si>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</si>
  <si>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</si>
  <si>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</si>
  <si>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</si>
  <si>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</si>
  <si>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</si>
  <si>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</si>
  <si>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</si>
  <si>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</si>
  <si>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</si>
  <si>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</si>
  <si>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</si>
  <si>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</si>
  <si>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</si>
  <si>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</si>
  <si>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</si>
  <si>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</si>
  <si>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</si>
  <si>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</si>
  <si>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</si>
  <si>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</si>
  <si>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</si>
  <si>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</si>
  <si>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</si>
  <si>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</si>
  <si>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</si>
  <si>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</si>
  <si>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</si>
  <si>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</si>
  <si>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</si>
  <si>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</si>
  <si>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</si>
  <si>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</si>
  <si>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</si>
  <si>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</si>
  <si>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</si>
  <si>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</si>
  <si>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</si>
  <si>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</si>
  <si>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</si>
  <si>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</si>
  <si>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</si>
  <si>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</si>
  <si>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</si>
  <si>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</si>
  <si>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</si>
  <si>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</si>
  <si>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</si>
  <si>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</si>
  <si>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</si>
  <si>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</si>
  <si>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</si>
  <si>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</si>
  <si>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</si>
  <si>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</si>
  <si>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</si>
  <si>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</si>
  <si>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</si>
  <si>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</si>
  <si>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</si>
  <si>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</si>
  <si>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</si>
  <si>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</si>
  <si>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</si>
  <si>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</si>
  <si>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</si>
  <si>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</si>
  <si>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</si>
  <si>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</si>
  <si>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</si>
  <si>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</si>
  <si>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</si>
  <si>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</si>
  <si>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</si>
  <si>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</si>
  <si>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</si>
  <si>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</si>
  <si>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</si>
  <si>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</si>
  <si>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</si>
  <si>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</si>
  <si>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</si>
  <si>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</si>
  <si>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</si>
  <si>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</si>
  <si>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</si>
  <si>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</si>
  <si>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</si>
  <si>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</si>
  <si>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</si>
  <si>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</si>
  <si>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</si>
  <si>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</si>
  <si>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</si>
  <si>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</si>
  <si>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</si>
  <si>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</si>
  <si>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</si>
  <si>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</si>
  <si>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</si>
  <si>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</si>
  <si>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</si>
  <si>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</si>
  <si>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</si>
  <si>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</si>
  <si>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</si>
  <si>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</si>
  <si>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</si>
  <si>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</si>
  <si>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</si>
  <si>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</si>
  <si>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</si>
  <si>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</si>
  <si>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</si>
  <si>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</si>
  <si>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</si>
  <si>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</si>
  <si>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</si>
  <si>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</si>
  <si>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</si>
  <si>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</si>
  <si>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</si>
  <si>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</si>
  <si>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</si>
  <si>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</si>
  <si>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</si>
  <si>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</si>
  <si>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</si>
  <si>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</si>
  <si>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</si>
  <si>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</si>
  <si>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</si>
  <si>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</si>
  <si>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</si>
  <si>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</si>
  <si>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</si>
  <si>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</si>
  <si>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</si>
  <si>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</si>
  <si>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</si>
  <si>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</si>
  <si>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</si>
  <si>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</si>
  <si>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</si>
  <si>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</si>
  <si>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</si>
  <si>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</si>
  <si>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</si>
  <si>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</si>
  <si>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</si>
  <si>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</si>
  <si>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</si>
  <si>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</si>
  <si>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</si>
  <si>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</si>
  <si>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</si>
  <si>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</si>
  <si>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</si>
  <si>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</si>
  <si>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</si>
  <si>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</si>
  <si>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</si>
  <si>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</si>
  <si>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</si>
  <si>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</si>
  <si>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</si>
  <si>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</si>
  <si>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</si>
  <si>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</si>
  <si>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</si>
  <si>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</si>
  <si>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</si>
  <si>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</si>
  <si>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</si>
  <si>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</si>
  <si>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</si>
  <si>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</si>
  <si>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</si>
  <si>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</si>
  <si>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</si>
  <si>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</si>
  <si>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</si>
  <si>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</si>
  <si>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</si>
  <si>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</si>
  <si>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</si>
  <si>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</si>
  <si>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</si>
  <si>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</si>
  <si>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</si>
  <si>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</si>
  <si>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</si>
  <si>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</si>
  <si>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</si>
  <si>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</si>
  <si>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</si>
  <si>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</si>
  <si>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</si>
  <si>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</si>
  <si>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</si>
  <si>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</si>
  <si>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</si>
  <si>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</si>
  <si>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</si>
  <si>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</si>
  <si>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</si>
  <si>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</si>
  <si>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</si>
  <si>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</si>
  <si>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</si>
  <si>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</si>
  <si>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</si>
  <si>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</si>
  <si>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</si>
  <si>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</si>
  <si>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</si>
  <si>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</si>
  <si>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</si>
  <si>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</si>
  <si>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</si>
  <si>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</si>
  <si>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</si>
  <si>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</si>
  <si>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</si>
  <si>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</si>
  <si>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</si>
  <si>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</si>
  <si>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</si>
  <si>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</si>
  <si>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</si>
  <si>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</si>
  <si>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</si>
  <si>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</si>
  <si>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</si>
  <si>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</si>
  <si>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</si>
  <si>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</si>
  <si>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</si>
  <si>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</si>
  <si>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</si>
  <si>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</si>
  <si>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</si>
  <si>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</si>
  <si>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</si>
  <si>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</si>
  <si>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</si>
  <si>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</si>
  <si>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</si>
  <si>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</si>
  <si>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</si>
  <si>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</si>
  <si>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</si>
  <si>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</si>
  <si>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</si>
  <si>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</si>
  <si>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</si>
  <si>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</si>
  <si>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</si>
  <si>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</si>
  <si>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</si>
  <si>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</si>
  <si>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</si>
  <si>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</si>
  <si>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</si>
  <si>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</si>
  <si>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</si>
  <si>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</si>
  <si>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</si>
  <si>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</si>
  <si>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</si>
  <si>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</si>
  <si>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</si>
  <si>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</si>
  <si>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</si>
  <si>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</si>
  <si>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</si>
  <si>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</si>
  <si>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</si>
  <si>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</si>
  <si>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</si>
  <si>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</si>
  <si>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</si>
  <si>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</si>
  <si>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</si>
  <si>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</si>
  <si>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</si>
  <si>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</si>
  <si>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</si>
  <si>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</si>
  <si>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</si>
  <si>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</si>
  <si>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</si>
  <si>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</si>
  <si>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</si>
  <si>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</si>
  <si>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</si>
  <si>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</si>
  <si>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</si>
  <si>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</si>
  <si>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</si>
  <si>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</si>
  <si>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</si>
  <si>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</si>
  <si>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</si>
  <si>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</si>
  <si>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</si>
  <si>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</si>
  <si>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</si>
  <si>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</si>
  <si>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</si>
  <si>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</si>
  <si>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</si>
  <si>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</si>
  <si>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</si>
  <si>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</si>
  <si>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</si>
  <si>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</si>
  <si>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</si>
  <si>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</si>
  <si>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</si>
  <si>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</si>
  <si>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</si>
  <si>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</si>
  <si>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</si>
  <si>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</si>
  <si>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</si>
  <si>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</si>
  <si>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</si>
  <si>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</si>
  <si>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</si>
  <si>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</si>
  <si>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</si>
  <si>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</si>
  <si>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</si>
  <si>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</si>
  <si>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</si>
  <si>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</si>
  <si>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</si>
  <si>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</si>
  <si>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</si>
  <si>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</si>
  <si>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</si>
  <si>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</si>
  <si>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</si>
  <si>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</si>
  <si>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</si>
  <si>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</si>
  <si>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</si>
  <si>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</si>
  <si>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</si>
  <si>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</si>
  <si>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</si>
  <si>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</si>
  <si>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</si>
  <si>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</si>
  <si>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</si>
  <si>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</si>
  <si>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</si>
  <si>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</si>
  <si>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</si>
  <si>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</si>
  <si>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</si>
  <si>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</si>
  <si>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</si>
  <si>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</si>
  <si>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</si>
  <si>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</si>
  <si>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</si>
  <si>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</si>
  <si>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</si>
  <si>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</si>
  <si>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</si>
  <si>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</si>
  <si>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</si>
  <si>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</si>
  <si>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</si>
  <si>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</si>
  <si>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</si>
  <si>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</si>
  <si>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</si>
  <si>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</si>
  <si>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</si>
  <si>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</si>
  <si>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</si>
  <si>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</si>
  <si>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</si>
  <si>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</si>
  <si>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</si>
  <si>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</si>
  <si>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</si>
  <si>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</si>
  <si>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</si>
  <si>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</si>
  <si>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</si>
  <si>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</si>
  <si>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</si>
  <si>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</si>
  <si>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</si>
  <si>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</si>
  <si>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</si>
  <si>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</si>
  <si>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</si>
  <si>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</si>
  <si>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</si>
  <si>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</si>
  <si>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</si>
  <si>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</si>
  <si>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</si>
  <si>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</si>
  <si>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</si>
  <si>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</si>
  <si>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</si>
  <si>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</si>
  <si>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</si>
  <si>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</si>
  <si>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</si>
  <si>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</si>
  <si>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</si>
  <si>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</si>
  <si>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</si>
  <si>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</si>
  <si>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</si>
  <si>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</si>
  <si>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</si>
  <si>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</si>
  <si>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</si>
  <si>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</si>
  <si>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</si>
  <si>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</si>
  <si>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</si>
  <si>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</si>
  <si>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</si>
  <si>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</si>
  <si>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</si>
  <si>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</si>
  <si>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</si>
  <si>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</si>
  <si>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</si>
  <si>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</si>
  <si>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</si>
  <si>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</si>
  <si>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</si>
  <si>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</si>
  <si>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</si>
  <si>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</si>
  <si>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</si>
  <si>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</si>
  <si>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</si>
  <si>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</si>
  <si>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</si>
  <si>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</si>
  <si>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</si>
  <si>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</si>
  <si>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</si>
  <si>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</si>
  <si>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</si>
  <si>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</si>
  <si>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</si>
  <si>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</si>
  <si>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</si>
  <si>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</si>
  <si>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</si>
  <si>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</si>
  <si>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</si>
  <si>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</si>
  <si>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</si>
  <si>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</si>
  <si>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</si>
  <si>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</si>
  <si>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</si>
  <si>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</si>
  <si>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</si>
  <si>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</si>
  <si>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</si>
  <si>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</si>
  <si>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</si>
  <si>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</si>
  <si>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</si>
  <si>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</si>
  <si>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</si>
  <si>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</si>
  <si>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</si>
  <si>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</si>
  <si>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</si>
  <si>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</si>
  <si>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</si>
  <si>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</si>
  <si>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</si>
  <si>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</si>
  <si>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</si>
  <si>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</si>
  <si>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</si>
  <si>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</si>
  <si>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</si>
  <si>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</si>
  <si>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</si>
  <si>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</si>
  <si>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</si>
  <si>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</si>
  <si>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</si>
  <si>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</si>
  <si>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</si>
  <si>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</si>
  <si>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</si>
  <si>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</si>
  <si>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</si>
  <si>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</si>
  <si>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</si>
  <si>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</si>
  <si>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</si>
  <si>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</si>
  <si>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</si>
  <si>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</si>
  <si>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</si>
  <si>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</si>
  <si>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</si>
  <si>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</si>
  <si>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</si>
  <si>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</si>
  <si>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</si>
  <si>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</si>
  <si>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</si>
  <si>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</si>
  <si>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</si>
  <si>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</si>
  <si>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</si>
  <si>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</si>
  <si>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</si>
  <si>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</si>
  <si>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</si>
  <si>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</si>
  <si>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</si>
  <si>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</si>
  <si>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</si>
  <si>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</si>
  <si>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</si>
  <si>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</si>
  <si>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</si>
  <si>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</si>
  <si>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</si>
  <si>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</si>
  <si>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</si>
  <si>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</si>
  <si>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</si>
  <si>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</si>
  <si>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</si>
  <si>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</si>
  <si>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</si>
  <si>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</si>
  <si>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</si>
  <si>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</si>
  <si>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</si>
  <si>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</si>
  <si>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</si>
  <si>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</si>
  <si>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</si>
  <si>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</si>
  <si>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</si>
  <si>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</si>
  <si>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</si>
  <si>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</si>
  <si>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</si>
  <si>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</si>
  <si>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</si>
  <si>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</si>
  <si>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</si>
  <si>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</si>
  <si>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</si>
  <si>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</si>
  <si>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</si>
  <si>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</si>
  <si>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</si>
  <si>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</si>
  <si>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</si>
  <si>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</si>
  <si>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</si>
  <si>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</si>
  <si>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</si>
  <si>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</si>
  <si>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</si>
  <si>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</si>
  <si>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</si>
  <si>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</si>
  <si>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</si>
  <si>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</si>
  <si>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</si>
  <si>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</si>
  <si>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</si>
  <si>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</si>
  <si>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</si>
  <si>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</si>
  <si>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</si>
  <si>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</si>
  <si>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</si>
  <si>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</si>
  <si>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</si>
  <si>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</si>
  <si>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</si>
  <si>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</si>
  <si>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</si>
  <si>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</si>
  <si>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</si>
  <si>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</si>
  <si>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</si>
  <si>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</si>
  <si>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</si>
  <si>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</si>
  <si>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</si>
  <si>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</si>
  <si>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</si>
  <si>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</si>
  <si>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</si>
  <si>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</si>
  <si>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</si>
  <si>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</si>
  <si>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</si>
  <si>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</si>
  <si>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</si>
  <si>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</si>
  <si>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</si>
  <si>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</si>
  <si>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</si>
  <si>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</si>
  <si>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</si>
  <si>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</si>
  <si>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</si>
  <si>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</si>
  <si>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</si>
  <si>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</si>
  <si>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</si>
  <si>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</si>
  <si>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</si>
  <si>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</si>
  <si>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</si>
  <si>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</si>
  <si>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</si>
  <si>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</si>
  <si>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</si>
  <si>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</si>
  <si>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</si>
  <si>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</si>
  <si>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</si>
  <si>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</si>
  <si>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</si>
  <si>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</si>
  <si>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</si>
  <si>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</si>
  <si>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</si>
  <si>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</si>
  <si>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</si>
  <si>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</si>
  <si>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</si>
  <si>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</si>
  <si>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</si>
  <si>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</si>
  <si>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</si>
  <si>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</si>
  <si>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</si>
  <si>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</si>
  <si>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</si>
  <si>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</si>
  <si>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</si>
  <si>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</si>
  <si>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</si>
  <si>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</si>
  <si>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</si>
  <si>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</si>
  <si>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</si>
  <si>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</si>
  <si>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</si>
  <si>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</si>
  <si>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</si>
  <si>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</si>
  <si>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</si>
  <si>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</si>
  <si>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</si>
  <si>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</si>
  <si>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</si>
  <si>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</si>
  <si>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</si>
  <si>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</si>
  <si>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</si>
  <si>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</si>
  <si>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</si>
  <si>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</si>
  <si>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</si>
  <si>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</si>
  <si>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</si>
  <si>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</si>
  <si>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</si>
  <si>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</si>
  <si>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</si>
  <si>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</si>
  <si>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</si>
  <si>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</si>
  <si>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</si>
  <si>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</si>
  <si>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</si>
  <si>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</si>
  <si>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</si>
  <si>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</si>
  <si>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</si>
  <si>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</si>
  <si>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</si>
  <si>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</si>
  <si>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</si>
  <si>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</si>
  <si>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</si>
  <si>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</si>
  <si>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</si>
  <si>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</si>
  <si>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</si>
  <si>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</si>
  <si>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</si>
  <si>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</si>
  <si>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</si>
  <si>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</si>
  <si>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</si>
  <si>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</si>
  <si>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</si>
  <si>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</si>
  <si>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</si>
  <si>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</si>
  <si>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</si>
  <si>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</si>
  <si>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</si>
  <si>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</si>
  <si>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</si>
  <si>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</si>
  <si>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</si>
  <si>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</si>
  <si>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</si>
  <si>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</si>
  <si>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</si>
  <si>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</si>
  <si>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</si>
  <si>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</si>
  <si>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</si>
  <si>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</si>
  <si>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</si>
  <si>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</si>
  <si>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</si>
  <si>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</si>
  <si>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</si>
  <si>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</si>
  <si>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</si>
  <si>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</si>
  <si>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</si>
  <si>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</si>
  <si>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</si>
  <si>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</si>
  <si>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</si>
  <si>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</si>
  <si>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</si>
  <si>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</si>
  <si>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</si>
  <si>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</si>
  <si>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</si>
  <si>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</si>
  <si>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</si>
  <si>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</si>
  <si>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</si>
  <si>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</si>
  <si>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</si>
  <si>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</si>
  <si>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</si>
  <si>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</si>
  <si>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</si>
  <si>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</si>
  <si>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</si>
  <si>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</si>
  <si>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</si>
  <si>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</si>
  <si>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</si>
  <si>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</si>
  <si>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</si>
  <si>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</si>
  <si>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</si>
  <si>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</si>
  <si>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</si>
  <si>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</si>
  <si>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</si>
  <si>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</si>
  <si>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</si>
  <si>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</si>
  <si>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</si>
  <si>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</si>
  <si>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</si>
  <si>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</si>
  <si>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</si>
  <si>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</si>
  <si>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</si>
  <si>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</si>
  <si>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</si>
  <si>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</si>
  <si>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</si>
  <si>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</si>
  <si>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</si>
  <si>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</si>
  <si>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</si>
  <si>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</si>
  <si>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</si>
  <si>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</si>
  <si>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</si>
  <si>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</si>
  <si>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</si>
  <si>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</si>
  <si>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</si>
  <si>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</si>
  <si>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</si>
  <si>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</si>
  <si>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</si>
  <si>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</si>
  <si>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</si>
  <si>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</si>
  <si>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</si>
  <si>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</si>
  <si>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</si>
  <si>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</si>
  <si>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</si>
  <si>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</si>
  <si>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</si>
  <si>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</si>
  <si>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</si>
  <si>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</si>
  <si>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</si>
  <si>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</si>
  <si>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</si>
  <si>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</si>
  <si>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</si>
  <si>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</si>
  <si>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</si>
  <si>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</si>
  <si>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</si>
  <si>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</si>
  <si>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</si>
  <si>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</si>
  <si>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</si>
  <si>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</si>
  <si>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</si>
  <si>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</si>
  <si>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</si>
  <si>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</si>
  <si>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</si>
  <si>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</si>
  <si>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</si>
  <si>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</si>
  <si>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</si>
  <si>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</si>
  <si>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</si>
  <si>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</si>
  <si>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</si>
  <si>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</si>
  <si>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</si>
  <si>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</si>
  <si>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</si>
  <si>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</si>
  <si>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</si>
  <si>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</si>
  <si>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</si>
  <si>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</si>
  <si>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</si>
  <si>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</si>
  <si>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</si>
  <si>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</si>
  <si>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</si>
  <si>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</si>
  <si>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</si>
  <si>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</si>
  <si>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</si>
  <si>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</si>
  <si>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</si>
  <si>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</si>
  <si>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</si>
  <si>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</si>
  <si>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</si>
  <si>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</si>
  <si>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</si>
  <si>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</si>
  <si>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</si>
  <si>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</si>
  <si>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</si>
  <si>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</si>
  <si>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</si>
  <si>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</si>
  <si>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</si>
  <si>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</si>
  <si>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</si>
  <si>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</si>
  <si>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</si>
  <si>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</si>
  <si>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</si>
  <si>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</si>
  <si>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</si>
  <si>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</si>
  <si>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</si>
  <si>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</si>
  <si>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</si>
  <si>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</si>
  <si>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</si>
  <si>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</si>
  <si>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</si>
  <si>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</si>
  <si>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</si>
  <si>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</si>
  <si>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</si>
  <si>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</si>
  <si>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</si>
  <si>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</si>
  <si>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</si>
  <si>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</si>
  <si>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</si>
  <si>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</si>
  <si>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</si>
  <si>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</si>
  <si>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</si>
  <si>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</si>
  <si>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</si>
  <si>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</si>
  <si>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</si>
  <si>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</si>
  <si>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</si>
  <si>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</si>
  <si>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</si>
  <si>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</si>
  <si>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</si>
  <si>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</si>
  <si>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</si>
  <si>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</si>
  <si>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</si>
  <si>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</si>
  <si>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</si>
  <si>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</si>
  <si>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</si>
  <si>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</si>
  <si>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</si>
  <si>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</si>
  <si>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</si>
  <si>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</si>
  <si>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</si>
  <si>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</si>
  <si>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</si>
  <si>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</si>
  <si>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</si>
  <si>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</si>
  <si>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</si>
  <si>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</si>
  <si>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</si>
  <si>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</si>
  <si>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</si>
  <si>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</si>
  <si>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</si>
  <si>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</si>
  <si>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</si>
  <si>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</si>
  <si>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</si>
  <si>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</si>
  <si>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</si>
  <si>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</si>
  <si>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</si>
  <si>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</si>
  <si>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</si>
  <si>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</si>
  <si>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</si>
  <si>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</si>
  <si>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</si>
  <si>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</si>
  <si>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</si>
  <si>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</si>
  <si>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</si>
  <si>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</si>
  <si>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</si>
  <si>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</si>
  <si>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</si>
  <si>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</si>
  <si>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</si>
  <si>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</si>
  <si>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</si>
  <si>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</si>
  <si>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</si>
  <si>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</si>
  <si>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</si>
  <si>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</si>
  <si>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</si>
  <si>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</si>
  <si>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</si>
  <si>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</si>
  <si>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</si>
  <si>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</si>
  <si>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</si>
  <si>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</si>
  <si>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</si>
  <si>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</si>
  <si>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</si>
  <si>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</si>
  <si>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</si>
  <si>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</si>
  <si>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</si>
  <si>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</si>
  <si>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</si>
  <si>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</si>
  <si>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</si>
  <si>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</si>
  <si>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</si>
  <si>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</si>
  <si>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</si>
  <si>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</si>
  <si>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</si>
  <si>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</si>
  <si>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</si>
  <si>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</si>
  <si>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</si>
  <si>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</si>
  <si>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</si>
  <si>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</si>
  <si>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</si>
  <si>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</si>
  <si>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</si>
  <si>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</si>
  <si>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</si>
  <si>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</si>
  <si>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</si>
  <si>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</si>
  <si>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</si>
  <si>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</si>
  <si>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</si>
  <si>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</si>
  <si>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</si>
  <si>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</si>
  <si>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</si>
  <si>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</si>
  <si>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</si>
  <si>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</si>
  <si>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</si>
  <si>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</si>
  <si>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</si>
  <si>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</si>
  <si>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</si>
  <si>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</si>
  <si>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</si>
  <si>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</si>
  <si>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</si>
  <si>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</si>
  <si>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</si>
  <si>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</si>
  <si>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</si>
  <si>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</si>
  <si>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</si>
  <si>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</si>
  <si>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</si>
  <si>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</si>
  <si>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</si>
  <si>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</si>
  <si>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</si>
  <si>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</si>
  <si>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</si>
  <si>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</si>
  <si>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</si>
  <si>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</si>
  <si>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</si>
  <si>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</si>
  <si>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</si>
  <si>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</si>
  <si>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</si>
  <si>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</si>
  <si>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</si>
  <si>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</si>
  <si>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</si>
  <si>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</si>
  <si>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</si>
  <si>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</si>
  <si>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</si>
  <si>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</si>
  <si>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</si>
  <si>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</si>
  <si>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</si>
  <si>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</si>
  <si>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</si>
  <si>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</si>
  <si>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</si>
  <si>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</si>
  <si>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</si>
  <si>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</si>
  <si>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</si>
  <si>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</si>
  <si>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</si>
  <si>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</si>
  <si>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</si>
  <si>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</si>
  <si>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</si>
  <si>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</si>
  <si>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</si>
  <si>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</si>
  <si>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</si>
  <si>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</si>
  <si>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</si>
  <si>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</si>
  <si>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</si>
  <si>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</si>
  <si>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</si>
  <si>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</si>
  <si>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</si>
  <si>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</si>
  <si>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</si>
  <si>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</si>
  <si>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</si>
  <si>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</si>
  <si>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</si>
  <si>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</si>
  <si>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</si>
  <si>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</si>
  <si>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</si>
  <si>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</si>
  <si>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</si>
  <si>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</si>
  <si>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</si>
  <si>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</si>
  <si>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</si>
  <si>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</si>
  <si>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</si>
  <si>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</si>
  <si>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</si>
  <si>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</si>
  <si>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</si>
  <si>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</si>
  <si>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</si>
  <si>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</si>
  <si>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</si>
  <si>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</si>
  <si>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</si>
  <si>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</si>
  <si>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</si>
  <si>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</si>
  <si>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</si>
  <si>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</si>
  <si>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</si>
  <si>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</si>
  <si>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</si>
  <si>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</si>
  <si>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</si>
  <si>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</si>
  <si>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</si>
  <si>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</si>
  <si>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</si>
  <si>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</si>
  <si>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</si>
  <si>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</si>
  <si>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</si>
  <si>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</si>
  <si>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</si>
  <si>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</si>
  <si>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</si>
  <si>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</si>
  <si>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</si>
  <si>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</si>
  <si>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</si>
  <si>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</si>
  <si>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</si>
  <si>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</si>
  <si>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</si>
  <si>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</si>
  <si>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</si>
  <si>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</si>
  <si>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</si>
  <si>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</si>
  <si>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</si>
  <si>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</si>
  <si>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</si>
  <si>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</si>
  <si>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</si>
  <si>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</si>
  <si>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</si>
  <si>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</si>
  <si>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</si>
  <si>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</si>
  <si>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</si>
  <si>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</si>
  <si>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</si>
  <si>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</si>
  <si>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</si>
  <si>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</si>
  <si>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</si>
  <si>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</si>
  <si>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</si>
  <si>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</si>
  <si>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</si>
  <si>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</si>
  <si>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</si>
  <si>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</si>
  <si>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</si>
  <si>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</si>
  <si>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</si>
  <si>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</si>
  <si>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</si>
  <si>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</si>
  <si>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</si>
  <si>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</si>
  <si>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</si>
  <si>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</si>
  <si>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</si>
  <si>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</si>
  <si>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</si>
  <si>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</si>
  <si>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</si>
  <si>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</si>
  <si>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</si>
  <si>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</si>
  <si>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</si>
  <si>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</si>
  <si>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</si>
  <si>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</si>
  <si>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</si>
  <si>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</si>
  <si>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</si>
  <si>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</si>
  <si>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</si>
  <si>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</si>
  <si>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</si>
  <si>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</si>
  <si>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</si>
  <si>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</si>
  <si>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</si>
  <si>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</si>
  <si>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</si>
  <si>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</si>
  <si>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</si>
  <si>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</si>
  <si>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</si>
  <si>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</si>
  <si>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</si>
  <si>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</si>
  <si>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</si>
  <si>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</si>
  <si>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</si>
  <si>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</si>
  <si>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</si>
  <si>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</si>
  <si>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</si>
  <si>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</si>
  <si>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</si>
  <si>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</si>
  <si>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</si>
  <si>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</si>
  <si>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</si>
  <si>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</si>
  <si>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</si>
  <si>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</si>
  <si>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</si>
  <si>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</si>
  <si>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</si>
  <si>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</si>
  <si>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</si>
  <si>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</si>
  <si>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</si>
  <si>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</si>
  <si>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</si>
  <si>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</si>
  <si>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</si>
  <si>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</si>
  <si>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</si>
  <si>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</si>
  <si>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</si>
  <si>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</si>
  <si>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</si>
  <si>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</si>
  <si>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</si>
  <si>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</si>
  <si>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</si>
  <si>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</si>
  <si>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</si>
  <si>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</si>
  <si>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</si>
  <si>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</si>
  <si>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</si>
  <si>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</si>
  <si>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</si>
  <si>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</si>
  <si>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</si>
  <si>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</si>
  <si>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</si>
  <si>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</si>
  <si>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</si>
  <si>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</si>
  <si>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</si>
  <si>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</si>
  <si>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</si>
  <si>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</si>
  <si>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</si>
  <si>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</si>
  <si>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</si>
  <si>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</si>
  <si>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</si>
  <si>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</si>
  <si>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</si>
  <si>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</si>
  <si>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</si>
  <si>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</si>
  <si>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</si>
  <si>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</si>
  <si>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</si>
  <si>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</si>
  <si>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</si>
  <si>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</si>
  <si>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</si>
  <si>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</si>
  <si>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</si>
  <si>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</si>
  <si>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</si>
  <si>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</si>
  <si>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</si>
  <si>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</si>
  <si>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</si>
  <si>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</si>
  <si>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</si>
  <si>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</si>
  <si>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</si>
  <si>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</si>
  <si>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</si>
  <si>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</si>
  <si>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</si>
  <si>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</si>
  <si>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</si>
  <si>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</si>
  <si>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</si>
  <si>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</si>
  <si>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</si>
  <si>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</si>
  <si>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</si>
  <si>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</si>
  <si>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</si>
  <si>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</si>
  <si>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</si>
  <si>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</si>
  <si>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</si>
  <si>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</si>
  <si>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</si>
  <si>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</si>
  <si>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</si>
  <si>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</si>
  <si>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</si>
  <si>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</si>
  <si>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</si>
  <si>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</si>
  <si>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</si>
  <si>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</si>
  <si>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</si>
  <si>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</si>
  <si>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</si>
  <si>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</si>
  <si>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</si>
  <si>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</si>
  <si>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</si>
  <si>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</si>
  <si>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</si>
  <si>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</si>
  <si>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</si>
  <si>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</si>
  <si>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</si>
  <si>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</si>
  <si>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</si>
  <si>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</si>
  <si>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</si>
  <si>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</si>
  <si>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</si>
  <si>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</si>
  <si>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</si>
  <si>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</si>
  <si>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</si>
  <si>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</si>
  <si>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</si>
  <si>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</si>
  <si>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</si>
  <si>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</si>
  <si>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</si>
  <si>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</si>
  <si>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</si>
  <si>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</si>
  <si>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</si>
  <si>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</si>
  <si>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</si>
  <si>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</si>
  <si>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</si>
  <si>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</si>
  <si>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</si>
  <si>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</si>
  <si>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</si>
  <si>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</si>
  <si>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</si>
  <si>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</si>
  <si>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</si>
  <si>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</si>
  <si>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</si>
  <si>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</si>
  <si>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</si>
  <si>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</si>
  <si>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</si>
  <si>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</si>
  <si>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</si>
  <si>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</si>
  <si>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</si>
  <si>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</si>
  <si>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</si>
  <si>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</si>
  <si>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</si>
  <si>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</si>
  <si>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</si>
  <si>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</si>
  <si>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</si>
  <si>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</si>
  <si>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</si>
  <si>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</si>
  <si>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</si>
  <si>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</si>
  <si>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</si>
  <si>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</si>
  <si>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</si>
  <si>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</si>
  <si>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</si>
  <si>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</si>
  <si>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</si>
  <si>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</si>
  <si>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</si>
  <si>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</si>
  <si>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</si>
  <si>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</si>
  <si>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</si>
  <si>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</si>
  <si>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</si>
  <si>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</si>
  <si>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</si>
  <si>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</si>
  <si>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</si>
  <si>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</si>
  <si>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</si>
  <si>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</si>
  <si>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</si>
  <si>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</si>
  <si>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</si>
  <si>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</si>
  <si>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</si>
  <si>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</si>
  <si>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</si>
  <si>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</si>
  <si>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</si>
  <si>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</si>
  <si>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</si>
  <si>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</si>
  <si>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</si>
  <si>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</si>
  <si>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</si>
  <si>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</si>
  <si>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</si>
  <si>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</si>
  <si>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</si>
  <si>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</si>
  <si>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</si>
  <si>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</si>
  <si>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</si>
  <si>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</si>
  <si>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</si>
  <si>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</si>
  <si>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</si>
  <si>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</si>
  <si>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</si>
  <si>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</si>
  <si>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</si>
  <si>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</si>
  <si>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</si>
  <si>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</si>
  <si>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</si>
  <si>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</si>
  <si>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</si>
  <si>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</si>
  <si>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</si>
  <si>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</si>
  <si>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</si>
  <si>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</si>
  <si>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</si>
  <si>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</si>
  <si>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</si>
  <si>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</si>
  <si>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</si>
  <si>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</si>
  <si>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</si>
  <si>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</si>
  <si>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</si>
  <si>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</si>
  <si>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</si>
  <si>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</si>
  <si>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</si>
  <si>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</si>
  <si>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</si>
  <si>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</si>
  <si>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</si>
  <si>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</si>
  <si>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</si>
  <si>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</si>
  <si>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</si>
  <si>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</si>
  <si>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</si>
  <si>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</si>
  <si>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</si>
  <si>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</si>
  <si>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</si>
  <si>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</si>
  <si>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</si>
  <si>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</si>
  <si>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</si>
  <si>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</si>
  <si>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</si>
  <si>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</si>
  <si>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</si>
  <si>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</si>
  <si>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</si>
  <si>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</si>
  <si>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</si>
  <si>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</si>
  <si>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</si>
  <si>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</si>
  <si>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</si>
  <si>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</si>
  <si>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</si>
  <si>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</si>
  <si>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</si>
  <si>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</si>
  <si>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</si>
  <si>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</si>
  <si>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</si>
  <si>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</si>
  <si>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</si>
  <si>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</si>
  <si>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</si>
  <si>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</si>
  <si>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</si>
  <si>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</si>
  <si>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</si>
  <si>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</si>
  <si>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</si>
  <si>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</si>
  <si>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</si>
  <si>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</si>
  <si>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</si>
  <si>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</si>
  <si>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</si>
  <si>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</si>
  <si>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</si>
  <si>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</si>
  <si>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</si>
  <si>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</si>
  <si>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</si>
  <si>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</si>
  <si>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</si>
  <si>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</si>
  <si>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</si>
  <si>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</si>
  <si>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</si>
  <si>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</si>
  <si>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</si>
  <si>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</si>
  <si>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</si>
  <si>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</si>
  <si>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</si>
  <si>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</si>
  <si>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</si>
  <si>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</si>
  <si>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</si>
  <si>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</si>
  <si>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</si>
  <si>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</si>
  <si>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</si>
  <si>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</si>
  <si>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</si>
  <si>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</si>
  <si>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</si>
  <si>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</si>
  <si>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</si>
  <si>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</si>
  <si>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</si>
  <si>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</si>
  <si>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</si>
  <si>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</si>
  <si>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</si>
  <si>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</si>
  <si>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</si>
  <si>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</si>
  <si>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</si>
  <si>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</si>
  <si>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</si>
  <si>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</si>
  <si>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</si>
  <si>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</si>
  <si>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</si>
  <si>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</si>
  <si>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</si>
  <si>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</si>
  <si>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</si>
  <si>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</si>
  <si>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</si>
  <si>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</si>
  <si>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</si>
  <si>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</si>
  <si>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</si>
  <si>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</si>
  <si>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</si>
  <si>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</si>
  <si>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</si>
  <si>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</si>
  <si>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</si>
  <si>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</si>
  <si>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</si>
  <si>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</si>
  <si>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</si>
  <si>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</si>
  <si>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</si>
  <si>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</si>
  <si>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</si>
  <si>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</si>
  <si>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</si>
  <si>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</si>
  <si>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</si>
  <si>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</si>
  <si>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</si>
  <si>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</si>
  <si>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</si>
  <si>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</si>
  <si>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</si>
  <si>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</si>
  <si>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</si>
  <si>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</si>
  <si>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</si>
  <si>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</si>
  <si>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</si>
  <si>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</si>
  <si>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</si>
  <si>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</si>
  <si>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</si>
  <si>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</si>
  <si>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</si>
  <si>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</si>
  <si>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</si>
  <si>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</si>
  <si>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</si>
  <si>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</si>
  <si>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</si>
  <si>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</si>
  <si>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</si>
  <si>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</si>
  <si>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</si>
  <si>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</si>
  <si>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</si>
  <si>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</si>
  <si>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</si>
  <si>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</si>
  <si>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</si>
  <si>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</si>
  <si>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</si>
  <si>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</si>
  <si>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</si>
  <si>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</si>
  <si>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</si>
  <si>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</si>
  <si>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</si>
  <si>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</si>
  <si>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</si>
  <si>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</si>
  <si>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</si>
  <si>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</si>
  <si>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</si>
  <si>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</si>
  <si>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</si>
  <si>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</si>
  <si>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</si>
  <si>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</si>
  <si>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</si>
  <si>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</si>
  <si>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</si>
  <si>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</si>
  <si>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</si>
  <si>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</si>
  <si>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</si>
  <si>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</si>
  <si>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</si>
  <si>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</si>
  <si>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</si>
  <si>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</si>
  <si>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</si>
  <si>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</si>
  <si>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</si>
  <si>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</si>
  <si>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</si>
  <si>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</si>
  <si>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</si>
  <si>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</si>
  <si>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</si>
  <si>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</si>
  <si>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</si>
  <si>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</si>
  <si>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</si>
  <si>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</si>
  <si>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</si>
  <si>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</si>
  <si>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</si>
  <si>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</si>
  <si>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</si>
  <si>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</si>
  <si>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</si>
  <si>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</si>
  <si>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</si>
  <si>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</si>
  <si>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</si>
  <si>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</si>
  <si>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</si>
  <si>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</si>
  <si>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</si>
  <si>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</si>
  <si>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</si>
  <si>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</si>
  <si>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</si>
  <si>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</si>
  <si>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</si>
  <si>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</si>
  <si>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</si>
  <si>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</si>
  <si>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</si>
  <si>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</si>
  <si>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</si>
  <si>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</si>
  <si>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</si>
  <si>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</si>
  <si>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</si>
  <si>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</si>
  <si>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</si>
  <si>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</si>
  <si>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</si>
  <si>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</si>
  <si>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</si>
  <si>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</si>
  <si>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</si>
  <si>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</si>
  <si>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</si>
  <si>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</si>
  <si>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</si>
  <si>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</si>
  <si>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</si>
  <si>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</si>
  <si>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</si>
  <si>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</si>
  <si>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</si>
  <si>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</si>
  <si>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</si>
  <si>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</si>
  <si>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</si>
  <si>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</si>
  <si>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</si>
  <si>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</si>
  <si>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</si>
  <si>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</si>
  <si>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</si>
  <si>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</si>
  <si>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</si>
  <si>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</si>
  <si>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</si>
  <si>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</si>
  <si>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</si>
  <si>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</si>
  <si>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</si>
  <si>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</si>
  <si>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</si>
  <si>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</si>
  <si>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</si>
  <si>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</si>
  <si>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</si>
  <si>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</si>
  <si>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</si>
  <si>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</si>
  <si>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</si>
  <si>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</si>
  <si>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</si>
  <si>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</si>
  <si>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</si>
  <si>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</si>
  <si>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</si>
  <si>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</si>
  <si>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</si>
  <si>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</si>
  <si>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</si>
  <si>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</si>
  <si>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</si>
  <si>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</si>
  <si>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</si>
  <si>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</si>
  <si>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</si>
  <si>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</si>
  <si>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</si>
  <si>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</si>
  <si>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</si>
  <si>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</si>
  <si>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</si>
  <si>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</si>
  <si>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</si>
  <si>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</si>
  <si>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</si>
  <si>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</si>
  <si>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</si>
  <si>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</si>
  <si>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</si>
  <si>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</si>
  <si>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</si>
  <si>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</si>
  <si>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</si>
  <si>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</si>
  <si>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</si>
  <si>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</si>
  <si>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</si>
  <si>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</si>
  <si>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</si>
  <si>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</si>
  <si>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</si>
  <si>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</si>
  <si>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</si>
  <si>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</si>
  <si>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</si>
  <si>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</si>
  <si>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</si>
  <si>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</si>
  <si>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</si>
  <si>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</si>
  <si>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</si>
  <si>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</si>
  <si>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</si>
  <si>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</si>
  <si>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</si>
  <si>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</si>
  <si>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</si>
  <si>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</si>
  <si>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</si>
  <si>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</si>
  <si>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</si>
  <si>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</si>
  <si>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</si>
  <si>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</si>
  <si>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</si>
  <si>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</si>
  <si>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</si>
  <si>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</si>
  <si>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</si>
  <si>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</si>
  <si>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</si>
  <si>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</si>
  <si>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</si>
  <si>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</si>
  <si>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</si>
  <si>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</si>
  <si>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</si>
  <si>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</si>
  <si>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</si>
  <si>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</si>
  <si>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</si>
  <si>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</si>
  <si>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</si>
  <si>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</si>
  <si>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</si>
  <si>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</si>
  <si>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</si>
  <si>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</si>
  <si>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</si>
  <si>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</si>
  <si>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</si>
  <si>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</si>
  <si>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</si>
  <si>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</si>
  <si>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</si>
  <si>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</si>
  <si>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</si>
  <si>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</si>
  <si>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</si>
  <si>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</si>
  <si>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</si>
  <si>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</si>
  <si>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</si>
  <si>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</si>
  <si>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</si>
  <si>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</si>
  <si>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</si>
  <si>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</si>
  <si>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</si>
  <si>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</si>
  <si>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</si>
  <si>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</si>
  <si>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</si>
  <si>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</si>
  <si>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</si>
  <si>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</si>
  <si>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</si>
  <si>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</si>
  <si>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</si>
  <si>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</si>
  <si>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</si>
  <si>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</si>
  <si>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</si>
  <si>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</si>
  <si>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</si>
  <si>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</si>
  <si>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</si>
  <si>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</si>
  <si>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</si>
  <si>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</si>
  <si>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</si>
  <si>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</si>
  <si>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</si>
  <si>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</si>
  <si>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</si>
  <si>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</si>
  <si>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</si>
  <si>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</si>
  <si>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</si>
  <si>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</si>
  <si>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</si>
  <si>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</si>
  <si>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</si>
  <si>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</si>
  <si>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</si>
  <si>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</si>
  <si>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</si>
  <si>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</si>
  <si>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</si>
  <si>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</si>
  <si>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</si>
  <si>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</si>
  <si>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</si>
  <si>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</si>
  <si>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</si>
  <si>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</si>
  <si>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</si>
  <si>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</si>
  <si>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</si>
  <si>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</si>
  <si>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</si>
  <si>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</si>
  <si>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</si>
  <si>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</si>
  <si>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</si>
  <si>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</si>
  <si>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</si>
  <si>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</si>
  <si>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</si>
  <si>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</si>
  <si>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</si>
  <si>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</si>
  <si>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</si>
  <si>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</si>
  <si>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</si>
  <si>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</si>
  <si>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</si>
  <si>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</si>
  <si>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</si>
  <si>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</si>
  <si>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</si>
  <si>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</si>
  <si>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</si>
  <si>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</si>
  <si>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</si>
  <si>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</si>
  <si>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</si>
  <si>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</si>
  <si>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</si>
  <si>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</si>
  <si>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</si>
  <si>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</si>
  <si>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</si>
  <si>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</si>
  <si>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</si>
  <si>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</si>
  <si>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</si>
  <si>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</si>
  <si>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</si>
  <si>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</si>
  <si>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</si>
  <si>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</si>
  <si>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</si>
  <si>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</si>
  <si>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</si>
  <si>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</si>
  <si>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</si>
  <si>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</si>
  <si>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</si>
  <si>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</si>
  <si>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</si>
  <si>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</si>
  <si>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</si>
  <si>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</si>
  <si>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</si>
  <si>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</si>
  <si>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</si>
  <si>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</si>
  <si>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</si>
  <si>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</si>
  <si>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</si>
  <si>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</si>
  <si>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</si>
  <si>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</si>
  <si>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</si>
  <si>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</si>
  <si>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</si>
  <si>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</si>
  <si>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</si>
  <si>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</si>
  <si>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</si>
  <si>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</si>
  <si>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</si>
  <si>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</si>
  <si>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</si>
  <si>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</si>
  <si>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</si>
  <si>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</si>
  <si>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</si>
  <si>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</si>
  <si>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</si>
  <si>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</si>
  <si>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</si>
  <si>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</si>
  <si>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</si>
  <si>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</si>
  <si>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</si>
  <si>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</si>
  <si>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</si>
  <si>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</si>
  <si>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</si>
  <si>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</si>
  <si>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</si>
  <si>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</si>
  <si>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</si>
  <si>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</si>
  <si>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</si>
  <si>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</si>
  <si>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</si>
  <si>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</si>
  <si>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</si>
  <si>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</si>
  <si>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</si>
  <si>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</si>
  <si>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</si>
  <si>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</si>
  <si>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</si>
  <si>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</si>
  <si>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</si>
  <si>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</si>
  <si>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</si>
  <si>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</si>
  <si>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</si>
  <si>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</si>
  <si>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</si>
  <si>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</si>
  <si>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</si>
  <si>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</si>
  <si>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</si>
  <si>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</si>
  <si>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</si>
  <si>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</si>
  <si>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</si>
  <si>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</si>
  <si>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</si>
  <si>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</si>
  <si>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</si>
  <si>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</si>
  <si>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</si>
  <si>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</si>
  <si>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</si>
  <si>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</si>
  <si>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</si>
  <si>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</si>
  <si>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</si>
  <si>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</si>
  <si>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</si>
  <si>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</si>
  <si>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</si>
  <si>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</si>
  <si>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</si>
  <si>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</si>
  <si>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</si>
  <si>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</si>
  <si>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</si>
  <si>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</si>
  <si>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</si>
  <si>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</si>
  <si>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</si>
  <si>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</si>
  <si>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</si>
  <si>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</si>
  <si>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</si>
  <si>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</si>
  <si>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</si>
  <si>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</si>
  <si>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</si>
  <si>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</si>
  <si>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</si>
  <si>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</si>
  <si>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</si>
  <si>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</si>
  <si>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</si>
  <si>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</si>
  <si>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</si>
  <si>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</si>
  <si>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</si>
  <si>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</si>
  <si>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</si>
  <si>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</si>
  <si>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</si>
  <si>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</si>
  <si>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</si>
  <si>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</si>
  <si>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</si>
  <si>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</si>
  <si>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</si>
  <si>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</si>
  <si>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</si>
  <si>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</si>
  <si>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</si>
  <si>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</si>
  <si>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</si>
  <si>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</si>
  <si>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</si>
  <si>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</si>
  <si>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</si>
  <si>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</si>
  <si>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</si>
  <si>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</si>
  <si>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</si>
  <si>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</si>
  <si>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</si>
  <si>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</si>
  <si>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</si>
  <si>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</si>
  <si>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</si>
  <si>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</si>
  <si>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</si>
  <si>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</si>
  <si>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</si>
  <si>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</si>
  <si>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</si>
  <si>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</si>
  <si>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</si>
  <si>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</si>
  <si>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</si>
  <si>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</si>
  <si>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</si>
  <si>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</si>
  <si>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</si>
  <si>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</si>
  <si>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</si>
  <si>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</si>
  <si>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</si>
  <si>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</si>
  <si>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</si>
  <si>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</si>
  <si>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</si>
  <si>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</si>
  <si>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</si>
  <si>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</si>
  <si>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</si>
  <si>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</si>
  <si>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</si>
  <si>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</si>
  <si>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</si>
  <si>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</si>
  <si>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</si>
  <si>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</si>
  <si>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</si>
  <si>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</si>
  <si>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</si>
  <si>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</si>
  <si>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</si>
  <si>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</si>
  <si>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</si>
  <si>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</si>
  <si>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</si>
  <si>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</si>
  <si>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</si>
  <si>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</si>
  <si>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</si>
  <si>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</si>
  <si>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</si>
  <si>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</si>
  <si>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</si>
  <si>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</si>
  <si>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</si>
  <si>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</si>
  <si>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</si>
  <si>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</si>
  <si>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</si>
  <si>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</si>
  <si>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</si>
  <si>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</si>
  <si>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</si>
  <si>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</si>
  <si>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</si>
  <si>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</si>
  <si>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</si>
  <si>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</si>
  <si>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</si>
  <si>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</si>
  <si>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</si>
  <si>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</si>
  <si>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</si>
  <si>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</si>
  <si>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</si>
  <si>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</si>
  <si>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</si>
  <si>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</si>
  <si>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</si>
  <si>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</si>
  <si>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</si>
  <si>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</si>
  <si>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</si>
  <si>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</si>
  <si>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</si>
  <si>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</si>
  <si>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</si>
  <si>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</si>
  <si>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</si>
  <si>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</si>
  <si>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</si>
  <si>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</si>
  <si>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</si>
  <si>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</si>
  <si>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</si>
  <si>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</si>
  <si>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</si>
  <si>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</si>
  <si>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</si>
  <si>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</si>
  <si>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</si>
  <si>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</si>
  <si>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</si>
  <si>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</si>
  <si>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</si>
  <si>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</si>
  <si>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</si>
  <si>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</si>
  <si>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</si>
  <si>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</si>
  <si>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</si>
  <si>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</si>
  <si>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</si>
  <si>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</si>
  <si>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</si>
  <si>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</si>
  <si>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</si>
  <si>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</si>
  <si>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</si>
  <si>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</si>
  <si>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</si>
  <si>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</si>
  <si>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</si>
  <si>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</si>
  <si>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</si>
  <si>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</si>
  <si>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</si>
  <si>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</si>
  <si>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</si>
  <si>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</si>
  <si>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</si>
  <si>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</si>
  <si>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</si>
  <si>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</si>
  <si>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</si>
  <si>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</si>
  <si>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</si>
  <si>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</si>
  <si>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</si>
  <si>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</si>
  <si>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</si>
  <si>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</si>
  <si>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</si>
  <si>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</si>
  <si>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</si>
  <si>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</si>
  <si>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</si>
  <si>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</si>
  <si>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</si>
  <si>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</si>
  <si>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</si>
  <si>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</si>
  <si>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</si>
  <si>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</si>
  <si>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</si>
  <si>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</si>
  <si>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</si>
  <si>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</si>
  <si>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</si>
  <si>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</si>
  <si>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</si>
  <si>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</si>
  <si>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</si>
  <si>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</si>
  <si>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</si>
  <si>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</si>
  <si>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</si>
  <si>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</si>
  <si>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</si>
  <si>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</si>
  <si>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</si>
  <si>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</si>
  <si>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</si>
  <si>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</si>
  <si>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</si>
  <si>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</si>
  <si>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</si>
  <si>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</si>
  <si>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</si>
  <si>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</si>
  <si>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</si>
  <si>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</si>
  <si>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</si>
  <si>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</si>
  <si>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</si>
  <si>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</si>
  <si>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</si>
  <si>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</si>
  <si>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</si>
  <si>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</si>
  <si>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</si>
  <si>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</si>
  <si>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</si>
  <si>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</si>
  <si>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</si>
  <si>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</si>
  <si>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</si>
  <si>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</si>
  <si>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</si>
  <si>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</si>
  <si>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</si>
  <si>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</si>
  <si>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</si>
  <si>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</si>
  <si>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</si>
  <si>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</si>
  <si>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</si>
  <si>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</si>
  <si>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</si>
  <si>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</si>
  <si>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</si>
  <si>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</si>
  <si>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</si>
  <si>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</si>
  <si>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</si>
  <si>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</si>
  <si>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</si>
  <si>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</si>
  <si>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</si>
  <si>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</si>
  <si>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</si>
  <si>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</si>
  <si>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</si>
  <si>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</si>
  <si>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</si>
  <si>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</si>
  <si>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</si>
  <si>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</si>
  <si>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</si>
  <si>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</si>
  <si>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</si>
  <si>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</si>
  <si>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</si>
  <si>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</si>
  <si>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</si>
  <si>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</si>
  <si>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</si>
  <si>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</si>
  <si>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</si>
  <si>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</si>
  <si>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</si>
  <si>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</si>
  <si>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</si>
  <si>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</si>
  <si>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</si>
  <si>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</si>
  <si>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</si>
  <si>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</si>
  <si>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</si>
  <si>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</si>
  <si>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</si>
  <si>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</si>
  <si>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</si>
  <si>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</si>
  <si>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</si>
  <si>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</si>
  <si>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</si>
  <si>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</si>
  <si>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</si>
  <si>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</si>
  <si>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</si>
  <si>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</si>
  <si>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</si>
  <si>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</si>
  <si>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</si>
  <si>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</si>
  <si>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</si>
  <si>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</si>
  <si>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</si>
  <si>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</si>
  <si>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</si>
  <si>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</si>
  <si>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</si>
  <si>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</si>
  <si>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</si>
  <si>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</si>
  <si>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</si>
  <si>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</si>
  <si>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</si>
  <si>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</si>
  <si>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</si>
  <si>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</si>
  <si>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</si>
  <si>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</si>
  <si>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</si>
  <si>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</si>
  <si>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</si>
  <si>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</si>
  <si>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</si>
  <si>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</si>
  <si>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</si>
  <si>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</si>
  <si>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</si>
  <si>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</si>
  <si>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</si>
  <si>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</si>
  <si>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</si>
  <si>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</si>
  <si>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</si>
  <si>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</si>
  <si>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</si>
  <si>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</si>
  <si>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</si>
  <si>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</si>
  <si>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</si>
  <si>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</si>
  <si>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</si>
  <si>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</si>
  <si>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</si>
  <si>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</si>
  <si>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</si>
  <si>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</si>
  <si>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</si>
  <si>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</si>
  <si>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</si>
  <si>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</si>
  <si>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</si>
  <si>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</si>
  <si>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</si>
  <si>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</si>
  <si>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</si>
  <si>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</si>
  <si>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</si>
  <si>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</si>
  <si>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</si>
  <si>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</si>
  <si>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</si>
  <si>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</si>
  <si>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</si>
  <si>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</si>
  <si>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</si>
  <si>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</si>
  <si>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</si>
  <si>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</si>
  <si>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</si>
  <si>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</si>
  <si>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</si>
  <si>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</si>
  <si>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</si>
  <si>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</si>
  <si>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</si>
  <si>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</si>
  <si>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</si>
  <si>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</si>
  <si>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</si>
  <si>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</si>
  <si>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</si>
  <si>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</si>
  <si>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</si>
  <si>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</si>
  <si>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</si>
  <si>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</si>
  <si>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</si>
  <si>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</si>
  <si>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</si>
  <si>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</si>
  <si>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</si>
  <si>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</si>
  <si>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</si>
  <si>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</si>
  <si>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</si>
  <si>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</si>
  <si>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</si>
  <si>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</si>
  <si>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</si>
  <si>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</si>
  <si>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</si>
  <si>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</si>
  <si>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</si>
  <si>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</si>
  <si>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</si>
  <si>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</si>
  <si>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</si>
  <si>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</si>
  <si>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</si>
  <si>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</si>
  <si>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</si>
  <si>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</si>
  <si>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</si>
  <si>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</si>
  <si>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</si>
  <si>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</si>
  <si>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</si>
  <si>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</si>
  <si>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</si>
  <si>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</si>
  <si>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</si>
  <si>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</si>
  <si>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</si>
  <si>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</si>
  <si>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</si>
  <si>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</si>
  <si>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</si>
  <si>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</si>
  <si>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</si>
  <si>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</si>
  <si>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</si>
  <si>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</si>
  <si>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</si>
  <si>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</si>
  <si>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</si>
  <si>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</si>
  <si>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</si>
  <si>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</si>
  <si>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</si>
  <si>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</si>
  <si>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</si>
  <si>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</si>
  <si>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</si>
  <si>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</si>
  <si>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</si>
  <si>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</si>
  <si>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</si>
  <si>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</si>
  <si>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</si>
  <si>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</si>
  <si>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</si>
  <si>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</si>
  <si>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</si>
  <si>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</si>
  <si>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</si>
  <si>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</si>
  <si>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</si>
  <si>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</si>
  <si>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</si>
  <si>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</si>
  <si>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</si>
  <si>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</si>
  <si>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</si>
  <si>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</si>
  <si>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</si>
  <si>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</si>
  <si>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</si>
  <si>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</si>
  <si>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</si>
  <si>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</si>
  <si>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</si>
  <si>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</si>
  <si>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</si>
  <si>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</si>
  <si>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</si>
  <si>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</si>
  <si>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</si>
  <si>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</si>
  <si>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</si>
  <si>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</si>
  <si>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</si>
  <si>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</si>
  <si>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</si>
  <si>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</si>
  <si>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</si>
  <si>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</si>
  <si>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</si>
  <si>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</si>
  <si>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</si>
  <si>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</si>
  <si>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</si>
  <si>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</si>
  <si>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</si>
  <si>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</si>
  <si>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</si>
  <si>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</si>
  <si>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</si>
  <si>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</si>
  <si>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</si>
  <si>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</si>
  <si>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</si>
  <si>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</si>
  <si>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</si>
  <si>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</si>
  <si>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</si>
  <si>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</si>
  <si>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</si>
  <si>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</si>
  <si>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</si>
  <si>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</si>
  <si>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</si>
  <si>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</si>
  <si>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</si>
  <si>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</si>
  <si>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</si>
  <si>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</si>
  <si>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</si>
  <si>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</si>
  <si>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</si>
  <si>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</si>
  <si>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</si>
  <si>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</si>
  <si>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</si>
  <si>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</si>
  <si>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</si>
  <si>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</si>
  <si>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</si>
  <si>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</si>
  <si>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</si>
  <si>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</si>
  <si>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</si>
  <si>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</si>
  <si>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</si>
  <si>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</si>
  <si>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</si>
  <si>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</si>
  <si>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</si>
  <si>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</si>
  <si>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</si>
  <si>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</si>
  <si>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</si>
  <si>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</si>
  <si>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</si>
  <si>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</si>
  <si>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</si>
  <si>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</si>
  <si>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</si>
  <si>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</si>
  <si>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</si>
  <si>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</si>
  <si>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</si>
  <si>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</si>
  <si>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</si>
  <si>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</si>
  <si>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</si>
  <si>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</si>
  <si>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</si>
  <si>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</si>
  <si>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</si>
  <si>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</si>
  <si>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</si>
  <si>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</si>
  <si>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</si>
  <si>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</si>
  <si>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</si>
  <si>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</si>
  <si>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</si>
  <si>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</si>
  <si>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</si>
  <si>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</si>
  <si>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</si>
  <si>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</si>
  <si>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</si>
  <si>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</si>
  <si>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</si>
  <si>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</si>
  <si>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</si>
  <si>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</si>
  <si>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</si>
  <si>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</si>
  <si>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</si>
  <si>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</si>
  <si>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</si>
  <si>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</si>
  <si>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</si>
  <si>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</si>
  <si>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</si>
  <si>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</si>
  <si>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</si>
  <si>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</si>
  <si>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</si>
  <si>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</si>
  <si>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</si>
  <si>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</si>
  <si>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</si>
  <si>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</si>
  <si>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</si>
  <si>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</si>
  <si>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</si>
  <si>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</si>
  <si>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</si>
  <si>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</si>
  <si>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</si>
  <si>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</si>
  <si>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</si>
  <si>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</si>
  <si>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</si>
  <si>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</si>
  <si>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</si>
  <si>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</si>
  <si>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</si>
  <si>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</si>
  <si>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</si>
  <si>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</si>
  <si>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</si>
  <si>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</si>
  <si>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</si>
  <si>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</si>
  <si>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</si>
  <si>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</si>
  <si>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</si>
  <si>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</si>
  <si>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</si>
  <si>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</si>
  <si>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</si>
  <si>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</si>
  <si>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</si>
  <si>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</si>
  <si>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</si>
  <si>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</si>
  <si>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</si>
  <si>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</si>
  <si>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</si>
  <si>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</si>
  <si>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</si>
  <si>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</si>
  <si>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</si>
  <si>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</si>
  <si>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</si>
  <si>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</si>
  <si>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</si>
  <si>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</si>
  <si>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</si>
  <si>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</si>
  <si>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</si>
  <si>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</si>
  <si>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</si>
  <si>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</si>
  <si>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</si>
  <si>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</si>
  <si>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</si>
  <si>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</si>
  <si>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</si>
  <si>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</si>
  <si>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</si>
  <si>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</si>
  <si>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</si>
  <si>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</si>
  <si>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</si>
  <si>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</si>
  <si>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</si>
  <si>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</si>
  <si>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</si>
  <si>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</si>
  <si>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</si>
  <si>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</si>
  <si>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</si>
  <si>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</si>
  <si>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</si>
  <si>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</si>
  <si>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</si>
  <si>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</si>
  <si>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</si>
  <si>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</si>
  <si>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</si>
  <si>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</si>
  <si>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</si>
  <si>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</si>
  <si>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</si>
  <si>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</si>
  <si>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</si>
  <si>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</si>
  <si>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</si>
  <si>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</si>
  <si>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</si>
  <si>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</si>
  <si>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</si>
  <si>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</si>
  <si>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</si>
  <si>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</si>
  <si>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</si>
  <si>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</si>
  <si>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</si>
  <si>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</si>
  <si>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</si>
  <si>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</si>
  <si>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</si>
  <si>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</si>
  <si>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</si>
  <si>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</si>
  <si>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</si>
  <si>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</si>
  <si>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</si>
  <si>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</si>
  <si>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</si>
  <si>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</si>
  <si>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</si>
  <si>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</si>
  <si>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</si>
  <si>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</si>
  <si>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</si>
  <si>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</si>
  <si>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</si>
  <si>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</si>
  <si>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</si>
  <si>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</si>
  <si>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</si>
  <si>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</si>
  <si>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</si>
  <si>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</si>
  <si>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</si>
  <si>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</si>
  <si>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</si>
  <si>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</si>
  <si>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</si>
  <si>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</si>
  <si>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</si>
  <si>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</si>
  <si>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</si>
  <si>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</si>
  <si>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</si>
  <si>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</si>
  <si>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</si>
  <si>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</si>
  <si>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</si>
  <si>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</si>
  <si>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</si>
  <si>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</si>
  <si>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</si>
  <si>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</si>
  <si>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</si>
  <si>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</si>
  <si>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</si>
  <si>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</si>
  <si>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</si>
  <si>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</si>
  <si>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</si>
  <si>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</si>
  <si>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</si>
  <si>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</si>
  <si>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</si>
  <si>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</si>
  <si>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</si>
  <si>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</si>
  <si>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</si>
  <si>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</si>
  <si>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</si>
  <si>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</si>
  <si>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</si>
  <si>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</si>
  <si>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</si>
  <si>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</si>
  <si>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</si>
  <si>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</si>
  <si>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</si>
  <si>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</si>
  <si>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</si>
  <si>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</si>
  <si>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</si>
  <si>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</si>
  <si>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</si>
  <si>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</si>
  <si>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</si>
  <si>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</si>
  <si>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</si>
  <si>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</si>
  <si>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</si>
  <si>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</si>
  <si>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</si>
  <si>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</si>
  <si>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</si>
  <si>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</si>
  <si>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</si>
  <si>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</si>
  <si>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</si>
  <si>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</si>
  <si>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</si>
  <si>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</si>
  <si>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</si>
  <si>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</si>
  <si>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</si>
  <si>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</si>
  <si>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</si>
  <si>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</si>
  <si>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</si>
  <si>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</si>
  <si>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</si>
  <si>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</si>
  <si>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</si>
  <si>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</si>
  <si>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</si>
  <si>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</si>
  <si>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</si>
  <si>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</si>
  <si>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</si>
  <si>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</si>
  <si>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</si>
  <si>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</si>
  <si>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</si>
  <si>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</si>
  <si>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</si>
  <si>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</si>
  <si>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</si>
  <si>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</si>
  <si>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</si>
  <si>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</si>
  <si>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</si>
  <si>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</si>
  <si>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</si>
  <si>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</si>
  <si>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</si>
  <si>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</si>
  <si>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</si>
  <si>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</si>
  <si>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</si>
  <si>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</si>
  <si>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</si>
  <si>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</si>
  <si>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</si>
  <si>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</si>
  <si>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</si>
  <si>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</si>
  <si>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</si>
  <si>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</si>
  <si>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</si>
  <si>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</si>
  <si>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</si>
  <si>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</si>
  <si>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</si>
  <si>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</si>
  <si>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</si>
  <si>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</si>
  <si>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</si>
  <si>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</si>
  <si>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</si>
  <si>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</si>
  <si>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</si>
  <si>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</si>
  <si>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</si>
  <si>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</si>
  <si>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</si>
  <si>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</si>
  <si>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</si>
  <si>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</si>
  <si>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</si>
  <si>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</si>
  <si>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</si>
  <si>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</si>
  <si>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</si>
  <si>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</si>
  <si>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</si>
  <si>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</si>
  <si>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</si>
  <si>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</si>
  <si>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</si>
  <si>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</si>
  <si>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</si>
  <si>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</si>
  <si>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</si>
  <si>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</si>
  <si>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</si>
  <si>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</si>
  <si>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</si>
  <si>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</si>
  <si>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</si>
  <si>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</si>
  <si>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</si>
  <si>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</si>
  <si>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</si>
  <si>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</si>
  <si>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</si>
  <si>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</si>
  <si>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</si>
  <si>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</si>
  <si>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</si>
  <si>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</si>
  <si>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</si>
  <si>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</si>
  <si>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</si>
  <si>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</si>
  <si>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</si>
  <si>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</si>
  <si>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</si>
  <si>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</si>
  <si>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</si>
  <si>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</si>
  <si>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</si>
  <si>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</si>
  <si>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</si>
  <si>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</si>
  <si>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</si>
  <si>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</si>
  <si>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</si>
  <si>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</si>
  <si>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</si>
  <si>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</si>
  <si>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</si>
  <si>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</si>
  <si>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</si>
  <si>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</si>
  <si>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</si>
  <si>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</si>
  <si>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</si>
  <si>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</si>
  <si>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</si>
  <si>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</si>
  <si>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</si>
  <si>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</si>
  <si>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</si>
  <si>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</si>
  <si>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</si>
  <si>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</si>
  <si>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</si>
  <si>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</si>
  <si>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</si>
  <si>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</si>
  <si>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</si>
  <si>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</si>
  <si>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</si>
  <si>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</si>
  <si>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</si>
  <si>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</si>
  <si>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</si>
  <si>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</si>
  <si>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</si>
  <si>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</si>
  <si>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</si>
  <si>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</si>
  <si>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</si>
  <si>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</si>
  <si>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</si>
  <si>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</si>
  <si>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</si>
  <si>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</si>
  <si>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</si>
  <si>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</si>
  <si>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</si>
  <si>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</si>
  <si>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</si>
  <si>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</si>
  <si>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</si>
  <si>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</si>
  <si>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</si>
  <si>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</si>
  <si>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</si>
  <si>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</si>
  <si>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</si>
  <si>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</si>
  <si>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</si>
  <si>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</si>
  <si>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</si>
  <si>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</si>
  <si>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</si>
  <si>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</si>
  <si>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</si>
  <si>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</si>
  <si>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</si>
  <si>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</si>
  <si>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</si>
  <si>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</si>
  <si>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</si>
  <si>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</si>
  <si>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</si>
  <si>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</si>
  <si>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</si>
  <si>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</si>
  <si>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</si>
  <si>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</si>
  <si>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</si>
  <si>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</si>
  <si>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</si>
  <si>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</si>
  <si>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</si>
  <si>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</si>
  <si>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</si>
  <si>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</si>
  <si>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</si>
  <si>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</si>
  <si>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</si>
  <si>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</si>
  <si>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</si>
  <si>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</si>
  <si>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</si>
  <si>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</si>
  <si>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</si>
  <si>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</si>
  <si>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</si>
  <si>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</si>
  <si>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</si>
  <si>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</si>
  <si>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</si>
  <si>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</si>
  <si>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</si>
  <si>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</si>
  <si>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</si>
  <si>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</si>
  <si>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</si>
  <si>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</si>
  <si>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</si>
  <si>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</si>
  <si>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</si>
  <si>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</si>
  <si>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</si>
  <si>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</si>
  <si>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</si>
  <si>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</si>
  <si>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</si>
  <si>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</si>
  <si>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</si>
  <si>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</si>
  <si>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</si>
  <si>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</si>
  <si>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</si>
  <si>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</si>
  <si>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</si>
  <si>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</si>
  <si>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</si>
  <si>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</si>
  <si>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</si>
  <si>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</si>
  <si>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</si>
  <si>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</si>
  <si>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</si>
  <si>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</si>
  <si>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</si>
  <si>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</si>
  <si>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</si>
  <si>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</si>
  <si>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</si>
  <si>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</si>
  <si>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</si>
  <si>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</si>
  <si>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</si>
  <si>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</si>
  <si>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</si>
  <si>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</si>
  <si>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</si>
  <si>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</si>
  <si>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</si>
  <si>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</si>
  <si>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</si>
  <si>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</si>
  <si>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</si>
  <si>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</si>
  <si>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</si>
  <si>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</si>
  <si>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</si>
  <si>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</si>
  <si>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</si>
  <si>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</si>
  <si>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</si>
  <si>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</si>
  <si>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</si>
  <si>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</si>
  <si>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</si>
  <si>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</si>
  <si>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</si>
  <si>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</si>
  <si>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</si>
  <si>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</si>
  <si>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</si>
  <si>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</si>
  <si>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</si>
  <si>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</si>
  <si>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</si>
  <si>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</si>
  <si>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</si>
  <si>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</si>
  <si>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</si>
  <si>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</si>
  <si>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</si>
  <si>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</si>
  <si>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</si>
  <si>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</si>
  <si>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</si>
  <si>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</si>
  <si>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</si>
  <si>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</si>
  <si>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</si>
  <si>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</si>
  <si>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</si>
  <si>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</si>
  <si>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</si>
  <si>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</si>
  <si>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</si>
  <si>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</si>
  <si>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</si>
  <si>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</si>
  <si>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</si>
  <si>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</si>
  <si>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</si>
  <si>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</si>
  <si>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</si>
  <si>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</si>
  <si>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</si>
  <si>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</si>
  <si>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</si>
  <si>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</si>
  <si>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</si>
  <si>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</si>
  <si>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</si>
  <si>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</si>
  <si>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</si>
  <si>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</si>
  <si>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</si>
  <si>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</si>
  <si>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</si>
  <si>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</si>
  <si>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</si>
  <si>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</si>
  <si>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</si>
  <si>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</si>
  <si>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</si>
  <si>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</si>
  <si>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</si>
  <si>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</si>
  <si>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</si>
  <si>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</si>
  <si>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</si>
  <si>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</si>
  <si>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</si>
  <si>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</si>
  <si>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</si>
  <si>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</si>
  <si>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</si>
  <si>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</si>
  <si>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</si>
  <si>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</si>
  <si>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</si>
  <si>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</si>
  <si>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</si>
  <si>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</si>
  <si>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</si>
  <si>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</si>
  <si>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</si>
  <si>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</si>
  <si>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</si>
  <si>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</si>
  <si>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</si>
  <si>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</si>
  <si>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</si>
  <si>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</si>
  <si>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</si>
  <si>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</si>
  <si>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</si>
  <si>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</si>
  <si>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</si>
  <si>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</si>
  <si>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</si>
  <si>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</si>
  <si>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</si>
  <si>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</si>
  <si>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</si>
  <si>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</si>
  <si>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</si>
  <si>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</si>
  <si>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</si>
  <si>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</si>
  <si>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</si>
  <si>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</si>
  <si>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</si>
  <si>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</si>
  <si>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</si>
  <si>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</si>
  <si>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</si>
  <si>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</si>
  <si>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</si>
  <si>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</si>
  <si>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</si>
  <si>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</si>
  <si>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</si>
  <si>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</si>
  <si>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</si>
  <si>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</si>
  <si>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</si>
  <si>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</si>
  <si>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</si>
  <si>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</si>
  <si>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</si>
  <si>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</si>
  <si>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</si>
  <si>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</si>
  <si>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</si>
  <si>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</si>
  <si>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</si>
  <si>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</si>
  <si>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</si>
  <si>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</si>
  <si>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</si>
  <si>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</si>
  <si>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</si>
  <si>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</si>
  <si>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</si>
  <si>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</si>
  <si>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</si>
  <si>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</si>
  <si>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</si>
  <si>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</si>
  <si>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</si>
  <si>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</si>
  <si>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</si>
  <si>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</si>
  <si>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</si>
  <si>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</si>
  <si>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</si>
  <si>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</si>
  <si>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</si>
  <si>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</si>
  <si>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</si>
  <si>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</si>
  <si>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</si>
  <si>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</si>
  <si>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</si>
  <si>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</si>
  <si>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</si>
  <si>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</si>
  <si>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</si>
  <si>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</si>
  <si>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</si>
  <si>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</si>
  <si>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</si>
  <si>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</si>
  <si>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</si>
  <si>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</si>
  <si>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</si>
  <si>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</si>
  <si>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</si>
  <si>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</si>
  <si>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</si>
  <si>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</si>
  <si>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</si>
  <si>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</si>
  <si>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</si>
  <si>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</si>
  <si>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</si>
  <si>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</si>
  <si>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</si>
  <si>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</si>
  <si>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</si>
  <si>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</si>
  <si>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</si>
  <si>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</si>
  <si>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</si>
  <si>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</si>
  <si>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</si>
  <si>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</si>
  <si>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</si>
  <si>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</si>
  <si>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</si>
  <si>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</si>
  <si>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</si>
  <si>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</si>
  <si>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</si>
  <si>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</si>
  <si>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</si>
  <si>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</si>
  <si>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</si>
  <si>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</si>
  <si>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</si>
  <si>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</si>
  <si>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</si>
  <si>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</si>
  <si>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</si>
  <si>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</si>
  <si>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</si>
  <si>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</si>
  <si>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</si>
  <si>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</si>
  <si>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</si>
  <si>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</si>
  <si>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</si>
  <si>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</si>
  <si>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</si>
  <si>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</si>
  <si>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</si>
  <si>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</si>
  <si>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</si>
  <si>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</si>
  <si>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</si>
  <si>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</si>
  <si>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</si>
  <si>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</si>
  <si>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</si>
  <si>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</si>
  <si>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</si>
  <si>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</si>
  <si>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</si>
  <si>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</si>
  <si>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</si>
  <si>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</si>
  <si>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</si>
  <si>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</si>
  <si>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</si>
  <si>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</si>
  <si>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</si>
  <si>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</si>
  <si>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</si>
  <si>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</si>
  <si>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</si>
  <si>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</si>
  <si>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</si>
  <si>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</si>
  <si>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</si>
  <si>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</si>
  <si>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</si>
  <si>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</si>
  <si>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</si>
  <si>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</si>
  <si>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</si>
  <si>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</si>
  <si>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</si>
  <si>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</si>
  <si>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</si>
  <si>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</si>
  <si>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</si>
  <si>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</si>
  <si>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</si>
  <si>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</si>
  <si>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</si>
  <si>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</si>
  <si>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</si>
  <si>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</si>
  <si>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</si>
  <si>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</si>
  <si>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</si>
  <si>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</si>
  <si>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</si>
  <si>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</si>
  <si>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</si>
  <si>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</si>
  <si>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</si>
  <si>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</si>
  <si>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</si>
  <si>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</si>
  <si>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</si>
  <si>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</si>
  <si>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</si>
  <si>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</si>
  <si>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</si>
  <si>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</si>
  <si>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</si>
  <si>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</si>
  <si>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</si>
  <si>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</si>
  <si>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</si>
  <si>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</si>
  <si>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</si>
  <si>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</si>
  <si>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</si>
  <si>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</si>
  <si>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</si>
  <si>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</si>
  <si>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</si>
  <si>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</si>
  <si>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</si>
  <si>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</si>
  <si>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</si>
  <si>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</si>
  <si>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</si>
  <si>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</si>
  <si>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</si>
  <si>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</si>
  <si>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</si>
  <si>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</si>
  <si>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</si>
  <si>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</si>
  <si>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</si>
  <si>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</si>
  <si>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</si>
  <si>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</si>
  <si>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</si>
  <si>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</si>
  <si>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</si>
  <si>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</si>
  <si>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</si>
  <si>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</si>
  <si>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</si>
  <si>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</si>
  <si>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</si>
  <si>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</si>
  <si>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</si>
  <si>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</si>
  <si>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</si>
  <si>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</si>
  <si>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</si>
  <si>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</si>
  <si>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</si>
  <si>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</si>
  <si>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</si>
  <si>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</si>
  <si>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</si>
  <si>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</si>
  <si>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</si>
  <si>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</si>
  <si>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</si>
  <si>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</si>
  <si>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</si>
  <si>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</si>
  <si>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</si>
  <si>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</si>
  <si>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</si>
  <si>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</si>
  <si>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</si>
  <si>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</si>
  <si>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</si>
  <si>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</si>
  <si>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</si>
  <si>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</si>
  <si>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</si>
  <si>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</si>
  <si>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</si>
  <si>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</si>
  <si>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</si>
  <si>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</si>
  <si>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</si>
  <si>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</si>
  <si>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</si>
  <si>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</si>
  <si>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</si>
  <si>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</si>
  <si>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</si>
  <si>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</si>
  <si>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</si>
  <si>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</si>
  <si>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</si>
  <si>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</si>
  <si>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</si>
  <si>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</si>
  <si>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</si>
  <si>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</si>
  <si>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</si>
  <si>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</si>
  <si>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</si>
  <si>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</si>
  <si>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</si>
  <si>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</si>
  <si>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</si>
  <si>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</si>
  <si>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</si>
  <si>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</si>
  <si>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</si>
  <si>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</si>
  <si>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</si>
  <si>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</si>
  <si>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</si>
  <si>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</si>
  <si>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</si>
  <si>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</si>
  <si>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</si>
  <si>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</si>
  <si>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</si>
  <si>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</si>
  <si>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</si>
  <si>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</si>
  <si>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</si>
  <si>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</si>
  <si>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</si>
  <si>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</si>
  <si>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</si>
  <si>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</si>
  <si>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</si>
  <si>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</si>
  <si>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</si>
  <si>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</si>
  <si>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</si>
  <si>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</si>
  <si>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</si>
  <si>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</si>
  <si>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</si>
  <si>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</si>
  <si>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</si>
  <si>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</si>
  <si>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</si>
  <si>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</si>
  <si>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</si>
  <si>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</si>
  <si>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</si>
  <si>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</si>
  <si>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</si>
  <si>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</si>
  <si>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</si>
  <si>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</si>
  <si>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</si>
  <si>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</si>
  <si>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</si>
  <si>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</si>
  <si>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</si>
  <si>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</si>
  <si>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</si>
  <si>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</si>
  <si>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</si>
  <si>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</si>
  <si>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</si>
  <si>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</si>
  <si>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</si>
  <si>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</si>
  <si>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</si>
  <si>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</si>
  <si>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</si>
  <si>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</si>
  <si>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</si>
  <si>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</si>
  <si>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</si>
  <si>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</si>
  <si>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</si>
  <si>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</si>
  <si>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</si>
  <si>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</si>
  <si>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</si>
  <si>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</si>
  <si>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</si>
  <si>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</si>
  <si>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</si>
  <si>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</si>
  <si>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</si>
  <si>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</si>
  <si>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</si>
  <si>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</si>
  <si>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</si>
  <si>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</si>
  <si>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</si>
  <si>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</si>
  <si>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</si>
  <si>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</si>
  <si>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</si>
  <si>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</si>
  <si>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</si>
  <si>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</si>
  <si>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</si>
  <si>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</si>
  <si>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</si>
  <si>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</si>
  <si>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</si>
  <si>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</si>
  <si>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</si>
  <si>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</si>
  <si>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</si>
  <si>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</si>
  <si>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</si>
  <si>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</si>
  <si>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</si>
  <si>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</si>
  <si>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</si>
  <si>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</si>
  <si>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</si>
  <si>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</si>
  <si>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</si>
  <si>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</si>
  <si>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</si>
  <si>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</si>
  <si>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</si>
  <si>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</si>
  <si>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</si>
  <si>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</si>
  <si>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</si>
  <si>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</si>
  <si>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</si>
  <si>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</si>
  <si>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</si>
  <si>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</si>
  <si>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</si>
  <si>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</si>
  <si>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</si>
  <si>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</si>
  <si>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</si>
  <si>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</si>
  <si>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</si>
  <si>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</si>
  <si>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</si>
  <si>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</si>
  <si>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</si>
  <si>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</si>
  <si>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</si>
  <si>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</si>
  <si>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</si>
  <si>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</si>
  <si>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</si>
  <si>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</si>
  <si>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</si>
  <si>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</si>
  <si>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</si>
  <si>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</si>
  <si>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</si>
  <si>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</si>
  <si>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</si>
  <si>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</si>
  <si>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</si>
  <si>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</si>
  <si>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</si>
  <si>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</si>
  <si>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</si>
  <si>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</si>
  <si>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</si>
  <si>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</si>
  <si>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</si>
  <si>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</si>
  <si>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</si>
  <si>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</si>
  <si>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</si>
  <si>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</si>
  <si>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</si>
  <si>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</si>
  <si>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</si>
  <si>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</si>
  <si>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</si>
  <si>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</si>
  <si>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</si>
  <si>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</si>
  <si>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</si>
  <si>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</si>
  <si>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</si>
  <si>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</si>
  <si>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</si>
  <si>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</si>
  <si>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</si>
  <si>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</si>
  <si>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</si>
  <si>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</si>
  <si>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</si>
  <si>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</si>
  <si>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</si>
  <si>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</si>
  <si>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</si>
  <si>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</si>
  <si>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</si>
  <si>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</si>
  <si>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</si>
  <si>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</si>
  <si>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</si>
  <si>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</si>
  <si>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</si>
  <si>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</si>
  <si>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</si>
  <si>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</si>
  <si>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</si>
  <si>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</si>
  <si>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</si>
  <si>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</si>
  <si>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</si>
  <si>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</si>
  <si>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</si>
  <si>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</si>
  <si>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</si>
  <si>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</si>
  <si>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</si>
  <si>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</si>
  <si>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</si>
  <si>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</si>
  <si>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</si>
  <si>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</si>
  <si>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</si>
  <si>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</si>
  <si>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</si>
  <si>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</si>
  <si>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</si>
  <si>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</si>
  <si>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</si>
  <si>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</si>
  <si>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</si>
  <si>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</si>
  <si>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</si>
  <si>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</si>
  <si>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</si>
  <si>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</si>
  <si>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</si>
  <si>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</si>
  <si>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</si>
  <si>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</si>
  <si>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</si>
  <si>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</si>
  <si>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</si>
  <si>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</si>
  <si>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</si>
  <si>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</si>
  <si>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</si>
  <si>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</si>
  <si>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</si>
  <si>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</si>
  <si>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</si>
  <si>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</si>
  <si>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</si>
  <si>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</si>
  <si>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</si>
  <si>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</si>
  <si>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</si>
  <si>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</si>
  <si>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</si>
  <si>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</si>
  <si>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</si>
  <si>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</si>
  <si>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</si>
  <si>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</si>
  <si>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</si>
  <si>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</si>
  <si>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</si>
  <si>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</si>
  <si>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</si>
  <si>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</si>
  <si>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</si>
  <si>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</si>
  <si>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</si>
  <si>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</si>
  <si>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</si>
  <si>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</si>
  <si>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</si>
  <si>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</si>
  <si>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</si>
  <si>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</si>
  <si>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</si>
  <si>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</si>
  <si>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</si>
  <si>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</si>
  <si>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</si>
  <si>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</si>
  <si>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</si>
  <si>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</si>
  <si>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</si>
  <si>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</si>
  <si>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</si>
  <si>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</si>
  <si>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</si>
  <si>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</si>
  <si>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</si>
  <si>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</si>
  <si>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</si>
  <si>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</si>
  <si>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</si>
  <si>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</si>
  <si>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</si>
  <si>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</si>
  <si>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</si>
  <si>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</si>
  <si>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</si>
  <si>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</si>
  <si>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</si>
  <si>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</si>
  <si>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</si>
  <si>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</si>
  <si>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</si>
  <si>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</si>
  <si>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</si>
  <si>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</si>
  <si>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</si>
  <si>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</si>
  <si>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</si>
  <si>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</si>
  <si>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</si>
  <si>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</si>
  <si>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</si>
  <si>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</si>
  <si>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</si>
  <si>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</si>
  <si>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</si>
  <si>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</si>
  <si>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</si>
  <si>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</si>
  <si>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</si>
  <si>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</si>
  <si>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</si>
  <si>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</si>
  <si>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</si>
  <si>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</si>
  <si>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</si>
  <si>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</si>
  <si>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</si>
  <si>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</si>
  <si>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</si>
  <si>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</si>
  <si>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</si>
  <si>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</si>
  <si>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</si>
  <si>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</si>
  <si>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</si>
  <si>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</si>
  <si>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</si>
  <si>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</si>
  <si>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</si>
  <si>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</si>
  <si>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</si>
  <si>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</si>
  <si>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</si>
  <si>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</si>
  <si>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</si>
  <si>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</si>
  <si>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</si>
  <si>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</si>
  <si>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</si>
  <si>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</si>
  <si>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</si>
  <si>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</si>
  <si>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</si>
  <si>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</si>
  <si>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</si>
  <si>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</si>
  <si>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</si>
  <si>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</si>
  <si>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</si>
  <si>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</si>
  <si>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</si>
  <si>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</si>
  <si>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</si>
  <si>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</si>
  <si>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</si>
  <si>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</si>
  <si>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</si>
  <si>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</si>
  <si>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</si>
  <si>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</si>
  <si>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</si>
  <si>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</si>
  <si>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</si>
  <si>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</si>
  <si>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</si>
  <si>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</si>
  <si>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</si>
  <si>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</si>
  <si>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</si>
  <si>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</si>
  <si>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</si>
  <si>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</si>
  <si>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</si>
  <si>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</si>
  <si>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</si>
  <si>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</si>
  <si>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</si>
  <si>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</si>
  <si>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</si>
  <si>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</si>
  <si>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</si>
  <si>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</si>
  <si>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</si>
  <si>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</si>
  <si>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</si>
  <si>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</si>
  <si>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</si>
  <si>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</si>
  <si>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</si>
  <si>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</si>
  <si>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</si>
  <si>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</si>
  <si>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</si>
  <si>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</si>
  <si>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</si>
  <si>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</si>
  <si>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</si>
  <si>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</si>
  <si>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</si>
  <si>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</si>
  <si>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</si>
  <si>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</si>
  <si>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</si>
  <si>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</si>
  <si>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</si>
  <si>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</si>
  <si>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</si>
  <si>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</si>
  <si>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</si>
  <si>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</si>
  <si>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</si>
  <si>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</si>
  <si>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</si>
  <si>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</si>
  <si>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</si>
  <si>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</si>
  <si>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</si>
  <si>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</si>
  <si>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</si>
  <si>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</si>
  <si>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</si>
  <si>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</si>
  <si>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</si>
  <si>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</si>
  <si>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</si>
  <si>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</si>
  <si>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</si>
  <si>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</si>
  <si>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</si>
  <si>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</si>
  <si>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</si>
  <si>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</si>
  <si>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</si>
  <si>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</si>
  <si>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</si>
  <si>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</si>
  <si>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</si>
  <si>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</si>
  <si>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</si>
  <si>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</si>
  <si>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</si>
  <si>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</si>
  <si>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</si>
  <si>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</si>
  <si>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</si>
  <si>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</si>
  <si>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</si>
  <si>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</si>
  <si>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</si>
  <si>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</si>
  <si>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</si>
  <si>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</si>
  <si>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</si>
  <si>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</si>
  <si>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</si>
  <si>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</si>
  <si>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</si>
  <si>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</si>
  <si>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</si>
  <si>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</si>
  <si>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</si>
  <si>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</si>
  <si>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</si>
  <si>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</si>
  <si>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</si>
  <si>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</si>
  <si>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</si>
  <si>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</si>
  <si>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</si>
  <si>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</si>
  <si>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</si>
  <si>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</si>
  <si>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</si>
  <si>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</si>
  <si>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</si>
  <si>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</si>
  <si>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</si>
  <si>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</si>
  <si>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</si>
  <si>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</si>
  <si>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</si>
  <si>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</si>
  <si>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</si>
  <si>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</si>
  <si>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</si>
  <si>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</si>
  <si>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</si>
  <si>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</si>
  <si>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</si>
  <si>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</si>
  <si>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</si>
  <si>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</si>
  <si>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</si>
  <si>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</si>
  <si>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</si>
  <si>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</si>
  <si>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</si>
  <si>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</si>
  <si>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</si>
  <si>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</si>
  <si>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</si>
  <si>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</si>
  <si>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</si>
  <si>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</si>
  <si>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</si>
  <si>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</si>
  <si>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</si>
  <si>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</si>
  <si>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</si>
  <si>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</si>
  <si>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</si>
  <si>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</si>
  <si>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</si>
  <si>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</si>
  <si>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</si>
  <si>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</si>
  <si>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</si>
  <si>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</si>
  <si>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</si>
  <si>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</si>
  <si>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</si>
  <si>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</si>
  <si>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</si>
  <si>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</si>
  <si>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</si>
  <si>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</si>
  <si>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</si>
  <si>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</si>
  <si>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</si>
  <si>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</si>
  <si>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</si>
  <si>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</si>
  <si>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</si>
  <si>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</si>
  <si>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</si>
  <si>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</si>
  <si>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</si>
  <si>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</si>
  <si>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</si>
  <si>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</si>
  <si>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</si>
  <si>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</si>
  <si>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</si>
  <si>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</si>
  <si>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</si>
  <si>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</si>
  <si>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</si>
  <si>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</si>
  <si>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</si>
  <si>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</si>
  <si>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</si>
  <si>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</si>
  <si>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</si>
  <si>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</si>
  <si>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</si>
  <si>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</si>
  <si>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</si>
  <si>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</si>
  <si>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</si>
  <si>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</si>
  <si>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</si>
  <si>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</si>
  <si>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</si>
  <si>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</si>
  <si>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</si>
  <si>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</si>
  <si>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</si>
  <si>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</si>
  <si>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</si>
  <si>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</si>
  <si>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</si>
  <si>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</si>
  <si>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</si>
  <si>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</si>
  <si>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</si>
  <si>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</si>
  <si>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</si>
  <si>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</si>
  <si>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</si>
  <si>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</si>
  <si>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</si>
  <si>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</si>
  <si>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</si>
  <si>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</si>
  <si>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</si>
  <si>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</si>
  <si>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</si>
  <si>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</si>
  <si>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</si>
  <si>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</si>
  <si>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</si>
  <si>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</si>
  <si>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</si>
  <si>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</si>
  <si>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</si>
  <si>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</si>
  <si>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</si>
  <si>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</si>
  <si>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</si>
  <si>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</si>
  <si>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</si>
  <si>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</si>
  <si>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</si>
  <si>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</si>
  <si>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</si>
  <si>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</si>
  <si>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</si>
  <si>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</si>
  <si>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</si>
  <si>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</si>
  <si>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</si>
  <si>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</si>
  <si>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</si>
  <si>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</si>
  <si>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</si>
  <si>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</si>
  <si>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</si>
  <si>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</si>
  <si>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</si>
  <si>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</si>
  <si>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</si>
  <si>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</si>
  <si>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</si>
  <si>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</si>
  <si>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</si>
  <si>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</si>
  <si>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</si>
  <si>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</si>
  <si>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</si>
  <si>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</si>
  <si>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</si>
  <si>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</si>
  <si>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</si>
  <si>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</si>
  <si>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</si>
  <si>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</si>
  <si>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</si>
  <si>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</si>
  <si>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</si>
  <si>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</si>
  <si>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</si>
  <si>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</si>
  <si>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</si>
  <si>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</si>
  <si>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</si>
  <si>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</si>
  <si>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</si>
  <si>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</si>
  <si>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</si>
  <si>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</si>
  <si>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</si>
  <si>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</si>
  <si>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</si>
  <si>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</si>
  <si>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</si>
  <si>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</si>
  <si>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</si>
  <si>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</si>
  <si>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</si>
  <si>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</si>
  <si>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</si>
  <si>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</si>
  <si>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</si>
  <si>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</si>
  <si>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</si>
  <si>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</si>
  <si>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</si>
  <si>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</si>
  <si>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</si>
  <si>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</si>
  <si>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</si>
  <si>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</si>
  <si>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</si>
  <si>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</si>
  <si>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</si>
  <si>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</si>
  <si>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</si>
  <si>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</si>
  <si>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</si>
  <si>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</si>
  <si>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</si>
  <si>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</si>
  <si>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</si>
  <si>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</si>
  <si>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</si>
  <si>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</si>
  <si>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</si>
  <si>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</si>
  <si>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</si>
  <si>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</si>
  <si>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</si>
  <si>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</si>
  <si>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</si>
  <si>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</si>
  <si>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</si>
  <si>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</si>
  <si>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</si>
  <si>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</si>
  <si>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</si>
  <si>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</si>
  <si>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</si>
  <si>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</si>
  <si>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</si>
  <si>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</si>
  <si>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</si>
  <si>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</si>
  <si>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</si>
  <si>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</si>
  <si>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</si>
  <si>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</si>
  <si>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</si>
  <si>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</si>
  <si>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</si>
  <si>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</si>
  <si>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</si>
  <si>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</si>
  <si>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</si>
  <si>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</si>
  <si>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</si>
  <si>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</si>
  <si>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</si>
  <si>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</si>
  <si>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</si>
  <si>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</si>
  <si>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</si>
  <si>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</si>
  <si>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</si>
  <si>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</si>
  <si>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</si>
  <si>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</si>
  <si>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</si>
  <si>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</si>
  <si>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</si>
  <si>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</si>
  <si>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</si>
  <si>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</si>
  <si>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</si>
  <si>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</si>
  <si>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</si>
  <si>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</si>
  <si>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</si>
  <si>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</si>
  <si>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</si>
  <si>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</si>
  <si>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</si>
  <si>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</si>
  <si>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</si>
  <si>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</si>
  <si>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</si>
  <si>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</si>
  <si>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</si>
  <si>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</si>
  <si>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</si>
  <si>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</si>
  <si>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</si>
  <si>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</si>
  <si>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</si>
  <si>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</si>
  <si>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</si>
  <si>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</si>
  <si>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</si>
  <si>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</si>
  <si>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</si>
  <si>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</si>
  <si>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</si>
  <si>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</si>
  <si>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</si>
  <si>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</si>
  <si>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</si>
  <si>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</si>
  <si>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</si>
  <si>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</si>
  <si>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</si>
  <si>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</si>
  <si>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</si>
  <si>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</si>
  <si>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</si>
  <si>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</si>
  <si>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</si>
  <si>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</si>
  <si>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</si>
  <si>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</si>
  <si>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</si>
  <si>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</si>
  <si>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</si>
  <si>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</si>
  <si>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</si>
  <si>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</si>
  <si>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</si>
  <si>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</si>
  <si>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</si>
  <si>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</si>
  <si>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</si>
  <si>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</si>
  <si>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</si>
  <si>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</si>
  <si>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</si>
  <si>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</si>
  <si>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</si>
  <si>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</si>
  <si>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</si>
  <si>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</si>
  <si>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</si>
  <si>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</si>
  <si>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</si>
  <si>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</si>
  <si>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</si>
  <si>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</si>
  <si>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</si>
  <si>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</si>
  <si>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</si>
  <si>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</si>
  <si>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</si>
  <si>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</si>
  <si>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</si>
  <si>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</si>
  <si>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</si>
  <si>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</si>
  <si>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</si>
  <si>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</si>
  <si>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</si>
  <si>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</si>
  <si>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</si>
  <si>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</si>
  <si>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</si>
  <si>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</si>
  <si>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</si>
  <si>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</si>
  <si>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</si>
  <si>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</si>
  <si>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</si>
  <si>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</si>
  <si>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</si>
  <si>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</si>
  <si>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</si>
  <si>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</si>
  <si>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</si>
  <si>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</si>
  <si>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</si>
  <si>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</si>
  <si>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</si>
  <si>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</si>
  <si>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</si>
  <si>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</si>
  <si>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</si>
  <si>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</si>
  <si>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</si>
  <si>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</si>
  <si>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</si>
  <si>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</si>
  <si>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</si>
  <si>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</si>
  <si>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</si>
  <si>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</si>
  <si>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</si>
  <si>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</si>
  <si>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</si>
  <si>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</si>
  <si>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</si>
  <si>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</si>
  <si>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</si>
  <si>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</si>
  <si>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</si>
  <si>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</si>
  <si>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</si>
  <si>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</si>
  <si>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</si>
  <si>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</si>
  <si>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</si>
  <si>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</si>
  <si>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</si>
  <si>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</si>
  <si>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</si>
  <si>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</si>
  <si>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</si>
  <si>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</si>
  <si>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</si>
  <si>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</si>
  <si>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</si>
  <si>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</si>
  <si>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</si>
  <si>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</si>
  <si>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</si>
  <si>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</si>
  <si>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</si>
  <si>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</si>
  <si>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</si>
  <si>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</si>
  <si>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</si>
  <si>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</si>
  <si>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</si>
  <si>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</si>
  <si>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</si>
  <si>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</si>
  <si>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</si>
  <si>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</si>
  <si>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</si>
  <si>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</si>
  <si>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</si>
  <si>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</si>
  <si>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</si>
  <si>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</si>
  <si>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</si>
  <si>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</si>
  <si>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</si>
  <si>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</si>
  <si>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</si>
  <si>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</si>
  <si>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</si>
  <si>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</si>
  <si>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</si>
  <si>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</si>
  <si>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</si>
  <si>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</si>
  <si>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</si>
  <si>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</si>
  <si>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</si>
  <si>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</si>
  <si>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</si>
  <si>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</si>
  <si>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</si>
  <si>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</si>
  <si>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</si>
  <si>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</si>
  <si>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</si>
  <si>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</si>
  <si>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</si>
  <si>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</si>
  <si>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</si>
  <si>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</si>
  <si>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</si>
  <si>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</si>
  <si>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</si>
  <si>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</si>
  <si>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</si>
  <si>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</si>
  <si>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</si>
  <si>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</si>
  <si>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</si>
  <si>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</si>
  <si>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</si>
  <si>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</si>
  <si>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</si>
  <si>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</si>
  <si>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</si>
  <si>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</si>
  <si>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</si>
  <si>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</si>
  <si>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</si>
  <si>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</si>
  <si>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</si>
  <si>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</si>
  <si>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</si>
  <si>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</si>
  <si>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</si>
  <si>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</si>
  <si>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</si>
  <si>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</si>
  <si>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</si>
  <si>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</si>
  <si>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</si>
  <si>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</si>
  <si>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</si>
  <si>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</si>
  <si>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</si>
  <si>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</si>
  <si>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</si>
  <si>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</si>
  <si>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</si>
  <si>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</si>
  <si>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</si>
  <si>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</si>
  <si>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</si>
  <si>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</si>
  <si>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</si>
  <si>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</si>
  <si>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</si>
  <si>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</si>
  <si>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</si>
  <si>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</si>
  <si>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</si>
  <si>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</si>
  <si>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</si>
  <si>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</si>
  <si>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</si>
  <si>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</si>
  <si>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</si>
  <si>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</si>
  <si>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</si>
  <si>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</si>
  <si>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</si>
  <si>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</si>
  <si>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</si>
  <si>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</si>
  <si>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</si>
  <si>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</si>
  <si>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</si>
  <si>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</si>
  <si>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</si>
  <si>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</si>
  <si>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</si>
  <si>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</si>
  <si>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</si>
  <si>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</si>
  <si>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</si>
  <si>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</si>
  <si>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</si>
  <si>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</si>
  <si>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</si>
  <si>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</si>
  <si>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</si>
  <si>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</si>
  <si>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</si>
  <si>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</si>
  <si>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</si>
  <si>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</si>
  <si>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</si>
  <si>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</si>
  <si>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</si>
  <si>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</si>
  <si>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</si>
  <si>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</si>
  <si>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</si>
  <si>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</si>
  <si>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</si>
  <si>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</si>
  <si>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</si>
  <si>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</si>
  <si>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</si>
  <si>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</si>
  <si>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</si>
  <si>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</si>
  <si>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</si>
  <si>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</si>
  <si>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</si>
  <si>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</si>
  <si>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</si>
  <si>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</si>
  <si>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</si>
  <si>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</si>
  <si>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</si>
  <si>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</si>
  <si>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</si>
  <si>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</si>
  <si>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</si>
  <si>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</si>
  <si>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</si>
  <si>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</si>
  <si>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</si>
  <si>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</si>
  <si>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</si>
  <si>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</si>
  <si>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</si>
  <si>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</si>
  <si>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</si>
  <si>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</si>
  <si>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</si>
  <si>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</si>
  <si>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</si>
  <si>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</si>
  <si>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</si>
  <si>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</si>
  <si>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</si>
  <si>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</si>
  <si>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</si>
  <si>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</si>
  <si>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</si>
  <si>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</si>
  <si>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</si>
  <si>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</si>
  <si>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</si>
  <si>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</si>
  <si>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</si>
  <si>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</si>
  <si>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</si>
  <si>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</si>
  <si>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</si>
  <si>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</si>
  <si>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</si>
  <si>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</si>
  <si>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</si>
  <si>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</si>
  <si>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</si>
  <si>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</si>
  <si>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</si>
  <si>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</si>
  <si>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</si>
  <si>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</si>
  <si>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</si>
  <si>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</si>
  <si>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</si>
  <si>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</si>
  <si>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</si>
  <si>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</si>
  <si>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</si>
  <si>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</si>
  <si>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</si>
  <si>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</si>
  <si>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</si>
  <si>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</si>
  <si>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</si>
  <si>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</si>
  <si>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</si>
  <si>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</si>
  <si>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</si>
  <si>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</si>
  <si>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</si>
  <si>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</si>
  <si>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</si>
  <si>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</si>
  <si>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</si>
  <si>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</si>
  <si>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</si>
  <si>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</si>
  <si>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</si>
  <si>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</si>
  <si>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</si>
  <si>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</si>
  <si>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</si>
  <si>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</si>
  <si>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</si>
  <si>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</si>
  <si>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</si>
  <si>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</si>
  <si>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</si>
  <si>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</si>
  <si>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</si>
  <si>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</si>
  <si>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</si>
  <si>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</si>
  <si>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</si>
  <si>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</si>
  <si>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</si>
  <si>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</si>
  <si>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</si>
  <si>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</si>
  <si>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</si>
  <si>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</si>
  <si>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</si>
  <si>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</si>
  <si>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</si>
  <si>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</si>
  <si>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</si>
  <si>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</si>
  <si>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</si>
  <si>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</si>
  <si>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</si>
  <si>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</si>
  <si>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</si>
  <si>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</si>
  <si>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</si>
  <si>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</si>
  <si>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</si>
  <si>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</si>
  <si>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</si>
  <si>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</si>
  <si>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</si>
  <si>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</si>
  <si>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</si>
  <si>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</si>
  <si>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</si>
  <si>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</si>
  <si>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</si>
  <si>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</si>
  <si>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</si>
  <si>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</si>
  <si>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</si>
  <si>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</si>
  <si>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</si>
  <si>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</si>
  <si>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</si>
  <si>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</si>
  <si>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</si>
  <si>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</si>
  <si>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</si>
  <si>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</si>
  <si>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</si>
  <si>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</si>
  <si>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</si>
  <si>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</si>
  <si>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</si>
  <si>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</si>
  <si>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</si>
  <si>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</si>
  <si>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</si>
  <si>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</si>
  <si>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</si>
  <si>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</si>
  <si>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</si>
  <si>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</si>
  <si>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</si>
  <si>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</si>
  <si>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</si>
  <si>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</si>
  <si>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</si>
  <si>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</si>
  <si>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</si>
  <si>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</si>
  <si>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</si>
  <si>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</si>
  <si>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</si>
  <si>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</si>
  <si>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</si>
  <si>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</si>
  <si>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</si>
  <si>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</si>
  <si>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</si>
  <si>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</si>
  <si>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</si>
  <si>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</si>
  <si>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</si>
  <si>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</si>
  <si>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</si>
  <si>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</si>
  <si>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</si>
  <si>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</si>
  <si>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</si>
  <si>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</si>
  <si>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</si>
  <si>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</si>
  <si>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</si>
  <si>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</si>
  <si>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</si>
  <si>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</si>
  <si>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</si>
  <si>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</si>
  <si>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</si>
  <si>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</si>
  <si>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</si>
  <si>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</si>
  <si>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</si>
  <si>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</si>
  <si>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</si>
  <si>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</si>
  <si>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</si>
  <si>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</si>
  <si>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</si>
  <si>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</si>
  <si>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</si>
  <si>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</si>
  <si>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</si>
  <si>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</si>
  <si>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</si>
  <si>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</si>
  <si>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</si>
  <si>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</si>
  <si>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</si>
  <si>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</si>
  <si>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</si>
  <si>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</si>
  <si>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</si>
  <si>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</si>
  <si>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</si>
  <si>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</si>
  <si>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</si>
  <si>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</si>
  <si>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</si>
  <si>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</si>
  <si>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</si>
  <si>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</si>
  <si>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</si>
  <si>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</si>
  <si>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</si>
  <si>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</si>
  <si>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</si>
  <si>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</si>
  <si>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</si>
  <si>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</si>
  <si>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</si>
  <si>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</si>
  <si>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</si>
  <si>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</si>
  <si>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</si>
  <si>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</si>
  <si>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</si>
  <si>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</si>
  <si>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</si>
  <si>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</si>
  <si>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</si>
  <si>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</si>
  <si>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</si>
  <si>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</si>
  <si>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</si>
  <si>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</si>
  <si>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</si>
  <si>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</si>
  <si>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</si>
  <si>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</si>
  <si>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</si>
  <si>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</si>
  <si>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</si>
  <si>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</si>
  <si>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</si>
  <si>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</si>
  <si>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</si>
  <si>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</si>
  <si>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</si>
  <si>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</si>
  <si>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</si>
  <si>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</si>
  <si>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</si>
  <si>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</si>
  <si>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</si>
  <si>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</si>
  <si>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</si>
  <si>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</si>
  <si>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</si>
  <si>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</si>
  <si>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</si>
  <si>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</si>
  <si>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</si>
  <si>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</si>
  <si>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</si>
  <si>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</si>
  <si>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</si>
  <si>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</si>
  <si>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</si>
  <si>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</si>
  <si>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</si>
  <si>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</si>
  <si>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</si>
  <si>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</si>
  <si>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</si>
  <si>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</si>
  <si>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</si>
  <si>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</si>
  <si>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</si>
  <si>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</si>
  <si>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</si>
  <si>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</si>
  <si>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</si>
  <si>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</si>
  <si>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</si>
  <si>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</si>
  <si>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</si>
  <si>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</si>
  <si>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</si>
  <si>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</si>
  <si>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</si>
  <si>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</si>
  <si>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</si>
  <si>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</si>
  <si>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</si>
  <si>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</si>
  <si>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</si>
  <si>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</si>
  <si>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</si>
  <si>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</si>
  <si>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</si>
  <si>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</si>
  <si>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</si>
  <si>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</si>
  <si>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</si>
  <si>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</si>
  <si>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</si>
  <si>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</si>
  <si>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</si>
  <si>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</si>
  <si>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</si>
  <si>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</si>
  <si>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</si>
  <si>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</si>
  <si>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</si>
  <si>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</si>
  <si>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</si>
  <si>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</si>
  <si>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</si>
  <si>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</si>
  <si>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</si>
  <si>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</si>
  <si>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</si>
  <si>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</si>
  <si>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</si>
  <si>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</si>
  <si>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</si>
  <si>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</si>
  <si>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</si>
  <si>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</si>
  <si>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</si>
  <si>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</si>
  <si>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</si>
  <si>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</si>
  <si>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</si>
  <si>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</si>
  <si>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</si>
  <si>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</si>
  <si>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</si>
  <si>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</si>
  <si>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</si>
  <si>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</si>
  <si>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</si>
  <si>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</si>
  <si>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</si>
  <si>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</si>
  <si>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</si>
  <si>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</si>
  <si>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</si>
  <si>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</si>
  <si>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</si>
  <si>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</si>
  <si>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</si>
  <si>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</si>
  <si>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</si>
  <si>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</si>
  <si>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</si>
  <si>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</si>
  <si>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</si>
  <si>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</si>
  <si>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</si>
  <si>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</si>
  <si>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</si>
  <si>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</si>
  <si>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</si>
  <si>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</si>
  <si>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</si>
  <si>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</si>
  <si>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</si>
  <si>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</si>
  <si>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</si>
  <si>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</si>
  <si>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</si>
  <si>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</si>
  <si>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</si>
  <si>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</si>
  <si>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</si>
  <si>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</si>
  <si>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</si>
  <si>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</si>
  <si>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</si>
  <si>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</si>
  <si>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</si>
  <si>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</si>
  <si>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</si>
  <si>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</si>
  <si>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</si>
  <si>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</si>
  <si>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</si>
  <si>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</si>
  <si>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</si>
  <si>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</si>
  <si>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</si>
  <si>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</si>
  <si>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</si>
  <si>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</si>
  <si>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</si>
  <si>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</si>
  <si>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</si>
  <si>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</si>
  <si>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</si>
  <si>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</si>
  <si>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</si>
  <si>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</si>
  <si>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</si>
  <si>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</si>
  <si>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</si>
  <si>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</si>
  <si>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</si>
  <si>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</si>
  <si>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</si>
  <si>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</si>
  <si>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</si>
  <si>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</si>
  <si>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</si>
  <si>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</si>
  <si>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</si>
  <si>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</si>
  <si>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</si>
  <si>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</si>
  <si>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</si>
  <si>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</si>
  <si>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</si>
  <si>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</si>
  <si>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</si>
  <si>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</si>
  <si>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</si>
  <si>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</si>
  <si>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</si>
  <si>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</si>
  <si>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</si>
  <si>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</si>
  <si>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</si>
  <si>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</si>
  <si>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</si>
  <si>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</si>
  <si>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</si>
  <si>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</si>
  <si>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</si>
  <si>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</si>
  <si>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</si>
  <si>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</si>
  <si>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</si>
  <si>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</si>
  <si>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</si>
  <si>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</si>
  <si>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</si>
  <si>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</si>
  <si>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</si>
  <si>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</si>
  <si>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</si>
  <si>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</si>
  <si>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</si>
  <si>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</si>
  <si>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</si>
  <si>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</si>
  <si>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</si>
  <si>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</si>
  <si>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</si>
  <si>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</si>
  <si>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</si>
  <si>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</si>
  <si>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</si>
  <si>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</si>
  <si>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</si>
  <si>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</si>
  <si>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</si>
  <si>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</si>
  <si>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</si>
  <si>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</si>
  <si>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</si>
  <si>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</si>
  <si>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</si>
  <si>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</si>
  <si>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</si>
  <si>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</si>
  <si>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</si>
  <si>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</si>
  <si>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</si>
  <si>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</si>
  <si>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</si>
  <si>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</si>
  <si>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</si>
  <si>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</si>
  <si>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</si>
  <si>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</si>
  <si>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</si>
  <si>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</si>
  <si>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</si>
  <si>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</si>
  <si>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</si>
  <si>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</si>
  <si>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</si>
  <si>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</si>
  <si>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</si>
  <si>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</si>
  <si>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</si>
  <si>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</si>
  <si>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</si>
  <si>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</si>
  <si>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</si>
  <si>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</si>
  <si>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</si>
  <si>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</si>
  <si>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</si>
  <si>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</si>
  <si>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</si>
  <si>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</si>
  <si>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</si>
  <si>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</si>
  <si>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</si>
  <si>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</si>
  <si>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</si>
  <si>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</si>
  <si>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</si>
  <si>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</si>
  <si>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</si>
  <si>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</si>
  <si>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</si>
  <si>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</si>
  <si>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</si>
  <si>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</si>
  <si>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</si>
  <si>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</si>
  <si>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</si>
  <si>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</si>
  <si>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</si>
  <si>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</si>
  <si>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</si>
  <si>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</si>
  <si>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</si>
  <si>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</si>
  <si>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</si>
  <si>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</si>
  <si>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</si>
  <si>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</si>
  <si>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</si>
  <si>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</si>
  <si>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</si>
  <si>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</si>
  <si>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</si>
  <si>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</si>
  <si>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</si>
  <si>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</si>
  <si>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</si>
  <si>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</si>
  <si>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</si>
  <si>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</si>
  <si>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</si>
  <si>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</si>
  <si>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</si>
  <si>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</si>
  <si>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</si>
  <si>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</si>
  <si>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</si>
  <si>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</si>
  <si>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</si>
  <si>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</si>
  <si>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</si>
  <si>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</si>
  <si>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</si>
  <si>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</si>
  <si>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</si>
  <si>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</si>
  <si>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</si>
  <si>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</si>
  <si>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</si>
  <si>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</si>
  <si>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</si>
  <si>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</si>
  <si>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</si>
  <si>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</si>
  <si>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</si>
  <si>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</si>
  <si>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</si>
  <si>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</si>
  <si>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</si>
  <si>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</si>
  <si>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</si>
  <si>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</si>
  <si>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</si>
  <si>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</si>
  <si>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</si>
  <si>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</si>
  <si>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</si>
  <si>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</si>
  <si>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</si>
  <si>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</si>
  <si>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</si>
  <si>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</si>
  <si>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</si>
  <si>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</si>
  <si>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</si>
  <si>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</si>
  <si>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</si>
  <si>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</si>
  <si>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</si>
  <si>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</si>
  <si>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</si>
  <si>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</si>
  <si>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</si>
  <si>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</si>
  <si>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</si>
  <si>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</si>
  <si>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</si>
  <si>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</si>
  <si>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</si>
  <si>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</si>
  <si>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</si>
  <si>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</si>
  <si>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</si>
  <si>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</si>
  <si>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</si>
  <si>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</si>
  <si>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</si>
  <si>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</si>
  <si>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</si>
  <si>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</si>
  <si>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</si>
  <si>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</si>
  <si>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</si>
  <si>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</si>
  <si>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</si>
  <si>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</si>
  <si>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</si>
  <si>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</si>
  <si>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</si>
  <si>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</si>
  <si>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</si>
  <si>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</si>
  <si>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</si>
  <si>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</si>
  <si>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</si>
  <si>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</si>
  <si>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</si>
  <si>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</si>
  <si>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</si>
  <si>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</si>
  <si>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</si>
  <si>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</si>
  <si>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</si>
  <si>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</si>
  <si>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</si>
  <si>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</si>
  <si>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</si>
  <si>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</si>
  <si>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</si>
  <si>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</si>
  <si>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</si>
  <si>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</si>
  <si>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</si>
  <si>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</si>
  <si>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</si>
  <si>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</si>
  <si>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</si>
  <si>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</si>
  <si>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</si>
  <si>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</si>
  <si>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</si>
  <si>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</si>
  <si>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</si>
  <si>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</si>
  <si>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</si>
  <si>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</si>
  <si>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</si>
  <si>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</si>
  <si>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</si>
  <si>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</si>
  <si>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</si>
  <si>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</si>
  <si>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</si>
  <si>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</si>
  <si>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</si>
  <si>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</si>
  <si>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</si>
  <si>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</si>
  <si>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</si>
  <si>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</si>
  <si>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</si>
  <si>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</si>
  <si>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</si>
  <si>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</si>
  <si>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</si>
  <si>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</si>
  <si>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</si>
  <si>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</si>
  <si>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</si>
  <si>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</si>
  <si>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</si>
  <si>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</si>
  <si>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</si>
  <si>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</si>
  <si>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</si>
  <si>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</si>
  <si>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</si>
  <si>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</si>
  <si>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</si>
  <si>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</si>
  <si>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</si>
  <si>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</si>
  <si>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</si>
  <si>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</si>
  <si>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</si>
  <si>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</si>
  <si>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</si>
  <si>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</si>
  <si>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</si>
  <si>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</si>
  <si>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</si>
  <si>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</si>
  <si>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</si>
  <si>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</si>
  <si>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</si>
  <si>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</si>
  <si>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</si>
  <si>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</si>
  <si>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</si>
  <si>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</si>
  <si>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</si>
  <si>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</si>
  <si>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</si>
  <si>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</si>
  <si>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</si>
  <si>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</si>
  <si>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</si>
  <si>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</si>
  <si>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</si>
  <si>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</si>
  <si>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</si>
  <si>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</si>
  <si>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</si>
  <si>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</si>
  <si>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</si>
  <si>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</si>
  <si>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</si>
  <si>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</si>
  <si>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</si>
  <si>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</si>
  <si>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</si>
  <si>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</si>
  <si>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</si>
  <si>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</si>
  <si>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</si>
  <si>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</si>
  <si>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</si>
  <si>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</si>
  <si>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</si>
  <si>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</si>
  <si>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</si>
  <si>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</si>
  <si>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</si>
  <si>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</si>
  <si>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</si>
  <si>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</si>
  <si>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</si>
  <si>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</si>
  <si>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</si>
  <si>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</si>
  <si>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</si>
  <si>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</si>
  <si>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</si>
  <si>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</si>
  <si>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</si>
  <si>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</si>
  <si>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</si>
  <si>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</si>
  <si>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</si>
  <si>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</si>
  <si>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</si>
  <si>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</si>
  <si>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</si>
  <si>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</si>
  <si>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</si>
  <si>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</si>
  <si>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</si>
  <si>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</si>
  <si>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</si>
  <si>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</si>
  <si>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</si>
  <si>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</si>
  <si>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</si>
  <si>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</si>
  <si>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</si>
  <si>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</si>
  <si>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</si>
  <si>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</si>
  <si>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</si>
  <si>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</si>
  <si>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</si>
  <si>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</si>
  <si>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</si>
  <si>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</si>
  <si>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</si>
  <si>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</si>
  <si>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</si>
  <si>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</si>
  <si>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</si>
  <si>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</si>
  <si>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</si>
  <si>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</si>
  <si>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</si>
  <si>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</si>
  <si>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</si>
  <si>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</si>
  <si>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</si>
  <si>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</si>
  <si>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</si>
  <si>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</si>
  <si>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</si>
  <si>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</si>
  <si>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</si>
  <si>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</si>
  <si>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</si>
  <si>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</si>
  <si>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</si>
  <si>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</si>
  <si>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</si>
  <si>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</si>
  <si>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</si>
  <si>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</si>
  <si>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</si>
  <si>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</si>
  <si>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</si>
  <si>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</si>
  <si>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</si>
  <si>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</si>
  <si>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</si>
  <si>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</si>
  <si>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</si>
  <si>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</si>
  <si>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</si>
  <si>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</si>
  <si>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</si>
  <si>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</si>
  <si>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</si>
  <si>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</si>
  <si>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</si>
  <si>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</si>
  <si>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</si>
  <si>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</si>
  <si>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</si>
  <si>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</si>
  <si>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</si>
  <si>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</si>
  <si>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</si>
  <si>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</si>
  <si>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</si>
  <si>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</si>
  <si>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</si>
  <si>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</si>
  <si>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</si>
  <si>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</si>
  <si>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</si>
  <si>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</si>
  <si>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</si>
  <si>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</si>
  <si>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</si>
  <si>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</si>
  <si>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</si>
  <si>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</si>
  <si>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</si>
  <si>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</si>
  <si>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</si>
  <si>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</si>
  <si>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</si>
  <si>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</si>
  <si>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</si>
  <si>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</si>
  <si>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</si>
  <si>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</si>
  <si>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</si>
  <si>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</si>
  <si>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</si>
  <si>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</si>
  <si>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</si>
  <si>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</si>
  <si>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</si>
  <si>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</si>
  <si>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</si>
  <si>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</si>
  <si>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</si>
  <si>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</si>
  <si>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</si>
  <si>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</si>
  <si>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</si>
  <si>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</si>
  <si>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</si>
  <si>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</si>
  <si>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</si>
  <si>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</si>
  <si>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</si>
  <si>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</si>
  <si>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</si>
  <si>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</si>
  <si>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</si>
  <si>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</si>
  <si>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</si>
  <si>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</si>
  <si>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</si>
  <si>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</si>
  <si>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</si>
  <si>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</si>
  <si>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</si>
  <si>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</si>
  <si>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</si>
  <si>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</si>
  <si>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</si>
  <si>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</si>
  <si>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</si>
  <si>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</si>
  <si>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</si>
  <si>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</si>
  <si>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</si>
  <si>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</si>
  <si>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</si>
  <si>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</si>
  <si>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</si>
  <si>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</si>
  <si>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</si>
  <si>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</si>
  <si>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</si>
  <si>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</si>
  <si>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</si>
  <si>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</si>
  <si>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</si>
  <si>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</si>
  <si>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</si>
  <si>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</si>
  <si>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</si>
  <si>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</si>
  <si>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</si>
  <si>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</si>
  <si>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</si>
  <si>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</si>
  <si>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</si>
  <si>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</si>
  <si>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</si>
  <si>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</si>
  <si>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</si>
  <si>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</si>
  <si>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</si>
  <si>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</si>
  <si>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</si>
  <si>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</si>
  <si>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</si>
  <si>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</si>
  <si>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</si>
  <si>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</si>
  <si>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</si>
  <si>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</si>
  <si>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</si>
  <si>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</si>
  <si>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</si>
  <si>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</si>
  <si>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</si>
  <si>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</si>
  <si>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</si>
  <si>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</si>
  <si>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</si>
  <si>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</si>
  <si>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</si>
  <si>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</si>
  <si>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</si>
  <si>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</si>
  <si>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</si>
  <si>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</si>
  <si>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</si>
  <si>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</si>
  <si>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</si>
  <si>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</si>
  <si>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</si>
  <si>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</si>
  <si>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</si>
  <si>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</si>
  <si>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</si>
  <si>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</si>
  <si>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</si>
  <si>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</si>
  <si>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</si>
  <si>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</si>
  <si>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</si>
  <si>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</si>
  <si>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</si>
  <si>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</si>
  <si>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</si>
  <si>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</si>
  <si>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</si>
  <si>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</si>
  <si>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</si>
  <si>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</si>
  <si>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</si>
  <si>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</si>
  <si>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</si>
  <si>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</si>
  <si>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</si>
  <si>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</si>
  <si>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</si>
  <si>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</si>
  <si>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</si>
  <si>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</si>
  <si>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</si>
  <si>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</si>
  <si>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</si>
  <si>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</si>
  <si>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</si>
  <si>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</si>
  <si>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</si>
  <si>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</si>
  <si>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</si>
  <si>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</si>
  <si>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</si>
  <si>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</si>
  <si>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</si>
  <si>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</si>
  <si>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</si>
  <si>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</si>
  <si>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</si>
  <si>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</si>
  <si>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</si>
  <si>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</si>
  <si>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</si>
  <si>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</si>
  <si>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</si>
  <si>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</si>
  <si>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</si>
  <si>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</si>
  <si>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</si>
  <si>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</si>
  <si>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</si>
  <si>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</si>
  <si>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</si>
  <si>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</si>
  <si>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</si>
  <si>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</si>
  <si>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</si>
  <si>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</si>
  <si>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</si>
  <si>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</si>
  <si>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</si>
  <si>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</si>
  <si>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</si>
  <si>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</si>
  <si>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</si>
  <si>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</si>
  <si>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</si>
  <si>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</si>
  <si>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</si>
  <si>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</si>
  <si>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</si>
  <si>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</si>
  <si>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</si>
  <si>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</si>
  <si>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</si>
  <si>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</si>
  <si>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</si>
  <si>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</si>
  <si>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</si>
  <si>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</si>
  <si>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</si>
  <si>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</si>
  <si>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</si>
  <si>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</si>
  <si>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</si>
  <si>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</si>
  <si>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</si>
  <si>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</si>
  <si>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</si>
  <si>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</si>
  <si>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</si>
  <si>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</si>
  <si>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</si>
  <si>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</si>
  <si>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</si>
  <si>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</si>
  <si>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</si>
  <si>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</si>
  <si>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</si>
  <si>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</si>
  <si>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</si>
  <si>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</si>
  <si>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</si>
  <si>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</si>
  <si>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</si>
  <si>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</si>
  <si>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</si>
  <si>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</si>
  <si>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</si>
  <si>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</si>
  <si>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</si>
  <si>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</si>
  <si>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</si>
  <si>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</si>
  <si>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</si>
  <si>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</si>
  <si>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</si>
  <si>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</si>
  <si>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</si>
  <si>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</si>
  <si>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</si>
  <si>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</si>
  <si>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</si>
  <si>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</si>
  <si>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</si>
  <si>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</si>
  <si>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</si>
  <si>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</si>
  <si>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</si>
  <si>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</si>
  <si>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</si>
  <si>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</si>
  <si>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</si>
  <si>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</si>
  <si>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</si>
  <si>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</si>
  <si>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</si>
  <si>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</si>
  <si>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</si>
  <si>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</si>
  <si>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</si>
  <si>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</si>
  <si>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</si>
  <si>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</si>
  <si>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</si>
  <si>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</si>
  <si>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</si>
  <si>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</si>
  <si>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</si>
  <si>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</si>
  <si>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</si>
  <si>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</si>
  <si>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</si>
  <si>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</si>
  <si>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</si>
  <si>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</si>
  <si>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</si>
  <si>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</si>
  <si>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</si>
  <si>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</si>
  <si>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</si>
  <si>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</si>
  <si>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</si>
  <si>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</si>
  <si>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</si>
  <si>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</si>
  <si>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</si>
  <si>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</si>
  <si>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</si>
  <si>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</si>
  <si>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</si>
  <si>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</si>
  <si>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</si>
  <si>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</si>
  <si>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</si>
  <si>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</si>
  <si>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</si>
  <si>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</si>
  <si>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</si>
  <si>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</si>
  <si>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</si>
  <si>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</si>
  <si>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</si>
  <si>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</si>
  <si>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</si>
  <si>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</si>
  <si>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</si>
  <si>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</si>
  <si>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</si>
  <si>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</si>
  <si>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</si>
  <si>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</si>
  <si>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</si>
  <si>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</si>
  <si>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</si>
  <si>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</si>
  <si>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</si>
  <si>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</si>
  <si>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</si>
  <si>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</si>
  <si>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</si>
  <si>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</si>
  <si>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</si>
  <si>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</si>
  <si>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</si>
  <si>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</si>
  <si>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</si>
  <si>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</si>
  <si>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</si>
  <si>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</si>
  <si>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</si>
  <si>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</si>
  <si>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</si>
  <si>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</si>
  <si>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</si>
  <si>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</si>
  <si>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</si>
  <si>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</si>
  <si>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</si>
  <si>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</si>
  <si>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</si>
  <si>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</si>
  <si>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</si>
  <si>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</si>
  <si>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</si>
  <si>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</si>
  <si>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</si>
  <si>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</si>
  <si>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</si>
  <si>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</si>
  <si>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</si>
  <si>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</si>
  <si>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</si>
  <si>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</si>
  <si>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</si>
  <si>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</si>
  <si>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</si>
  <si>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</si>
  <si>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</si>
  <si>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</si>
  <si>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</si>
  <si>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</si>
  <si>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</si>
  <si>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</si>
  <si>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</si>
  <si>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</si>
  <si>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</si>
  <si>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</si>
  <si>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</si>
  <si>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</si>
  <si>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</si>
  <si>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</si>
  <si>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</si>
  <si>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</si>
  <si>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</si>
  <si>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</si>
  <si>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</si>
  <si>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</si>
  <si>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</si>
  <si>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</si>
  <si>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</si>
  <si>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</si>
  <si>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</si>
  <si>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</si>
  <si>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</si>
  <si>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</si>
  <si>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</si>
  <si>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</si>
  <si>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</si>
  <si>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</si>
  <si>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</si>
  <si>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</si>
  <si>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</si>
  <si>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</si>
  <si>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</si>
  <si>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</si>
  <si>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</si>
  <si>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</si>
  <si>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</si>
  <si>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</si>
  <si>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</si>
  <si>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</si>
  <si>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</si>
  <si>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</si>
  <si>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</si>
  <si>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</si>
  <si>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</si>
  <si>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</si>
  <si>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</si>
  <si>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</si>
  <si>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</si>
  <si>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</si>
  <si>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</si>
  <si>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</si>
  <si>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</si>
  <si>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</si>
  <si>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</si>
  <si>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</si>
  <si>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</si>
  <si>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</si>
  <si>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</si>
  <si>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</si>
  <si>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</si>
  <si>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</si>
  <si>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</si>
  <si>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</si>
  <si>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</si>
  <si>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</si>
  <si>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</si>
  <si>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</si>
  <si>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</si>
  <si>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</si>
  <si>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</si>
  <si>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</si>
  <si>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</si>
  <si>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</si>
  <si>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</si>
  <si>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</si>
  <si>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</si>
  <si>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</si>
  <si>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</si>
  <si>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</si>
  <si>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</si>
  <si>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</si>
  <si>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</si>
  <si>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</si>
  <si>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</si>
  <si>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</si>
  <si>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</si>
  <si>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</si>
  <si>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</si>
  <si>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</si>
  <si>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</si>
  <si>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</si>
  <si>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</si>
  <si>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</si>
  <si>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</si>
  <si>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</si>
  <si>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</si>
  <si>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</si>
  <si>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</si>
  <si>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</si>
  <si>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</si>
  <si>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</si>
  <si>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</si>
  <si>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</si>
  <si>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</si>
  <si>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</si>
  <si>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</si>
  <si>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</si>
  <si>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</si>
  <si>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</si>
  <si>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</si>
  <si>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</si>
  <si>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</si>
  <si>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</si>
  <si>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</si>
  <si>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</si>
  <si>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</si>
  <si>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</si>
  <si>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</si>
  <si>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</si>
  <si>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</si>
  <si>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</si>
  <si>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</si>
  <si>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</si>
  <si>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</si>
  <si>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</si>
  <si>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</si>
  <si>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</si>
  <si>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</si>
  <si>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</si>
  <si>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</si>
  <si>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</si>
  <si>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</si>
  <si>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</si>
  <si>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</si>
  <si>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</si>
  <si>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</si>
  <si>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</si>
  <si>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</si>
  <si>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</si>
  <si>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</si>
  <si>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</si>
  <si>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</si>
  <si>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</si>
  <si>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</si>
  <si>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</si>
  <si>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</si>
  <si>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</si>
  <si>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</si>
  <si>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</si>
  <si>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</si>
  <si>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</si>
  <si>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</si>
  <si>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</si>
  <si>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</si>
  <si>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</si>
  <si>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</si>
  <si>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</si>
  <si>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</si>
  <si>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</si>
  <si>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</si>
  <si>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</si>
  <si>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</si>
  <si>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</si>
  <si>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</si>
  <si>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</si>
  <si>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</si>
  <si>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</si>
  <si>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</si>
  <si>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</si>
  <si>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</si>
  <si>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</si>
  <si>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</si>
  <si>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</si>
  <si>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</si>
  <si>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</si>
  <si>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</si>
  <si>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</si>
  <si>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</si>
  <si>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</si>
  <si>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</si>
  <si>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</si>
  <si>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</si>
  <si>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</si>
  <si>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</si>
  <si>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</si>
  <si>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</si>
  <si>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</si>
  <si>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</si>
  <si>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</si>
  <si>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</si>
  <si>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</si>
  <si>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</si>
  <si>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</si>
  <si>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</si>
  <si>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</si>
  <si>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</si>
  <si>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</si>
  <si>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</si>
  <si>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</si>
  <si>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</si>
  <si>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</si>
  <si>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</si>
  <si>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</si>
  <si>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</si>
  <si>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</si>
  <si>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</si>
  <si>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</si>
  <si>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</si>
  <si>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</si>
  <si>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</si>
  <si>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</si>
  <si>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</si>
  <si>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</si>
  <si>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</si>
  <si>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</si>
  <si>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</si>
  <si>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</si>
  <si>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</si>
  <si>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</si>
  <si>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</si>
  <si>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</si>
  <si>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</si>
  <si>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</si>
  <si>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</si>
  <si>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</si>
  <si>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</si>
  <si>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</si>
  <si>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</si>
  <si>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</si>
  <si>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</si>
  <si>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</si>
  <si>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</si>
  <si>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</si>
  <si>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</si>
  <si>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</si>
  <si>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</si>
  <si>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</si>
  <si>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</si>
  <si>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</si>
  <si>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</si>
  <si>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</si>
  <si>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</si>
  <si>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</si>
  <si>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</si>
  <si>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</si>
  <si>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</si>
  <si>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</si>
  <si>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</si>
  <si>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</si>
  <si>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</si>
  <si>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</si>
  <si>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</si>
  <si>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</si>
  <si>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</si>
  <si>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</si>
  <si>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</si>
  <si>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</si>
  <si>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</si>
  <si>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</si>
  <si>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</si>
  <si>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</si>
  <si>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</si>
  <si>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</si>
  <si>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</si>
  <si>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</si>
  <si>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</si>
  <si>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</si>
  <si>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</si>
  <si>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</si>
  <si>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</si>
  <si>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</si>
  <si>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</si>
  <si>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</si>
  <si>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</si>
  <si>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</si>
  <si>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</si>
  <si>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</si>
  <si>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</si>
  <si>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</si>
  <si>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</si>
  <si>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</si>
  <si>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</si>
  <si>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</si>
  <si>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</si>
  <si>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</si>
  <si>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</si>
  <si>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</si>
  <si>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</si>
  <si>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</si>
  <si>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</si>
  <si>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</si>
  <si>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</si>
  <si>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</si>
  <si>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</si>
  <si>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</si>
  <si>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</si>
  <si>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</si>
  <si>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</si>
  <si>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</si>
  <si>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</si>
  <si>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</si>
  <si>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</si>
  <si>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</si>
  <si>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</si>
  <si>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</si>
  <si>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</si>
  <si>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</si>
  <si>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</si>
  <si>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</si>
  <si>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</si>
  <si>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</si>
  <si>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</si>
  <si>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</si>
  <si>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</si>
  <si>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</si>
  <si>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</si>
  <si>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</si>
  <si>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</si>
  <si>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</si>
  <si>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</si>
  <si>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</si>
  <si>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</si>
  <si>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</si>
  <si>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</si>
  <si>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</si>
  <si>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</si>
  <si>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</si>
  <si>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</si>
  <si>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</si>
  <si>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</si>
  <si>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</si>
  <si>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</si>
  <si>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</si>
  <si>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</si>
  <si>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</si>
  <si>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</si>
  <si>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</si>
  <si>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</si>
  <si>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</si>
  <si>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</si>
  <si>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</si>
  <si>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</si>
  <si>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</si>
  <si>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</si>
  <si>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</si>
  <si>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</si>
  <si>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</si>
  <si>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</si>
  <si>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</si>
  <si>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</si>
  <si>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</si>
  <si>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</si>
  <si>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</si>
  <si>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</si>
  <si>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</si>
  <si>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</si>
  <si>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</si>
  <si>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</si>
  <si>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</si>
  <si>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</si>
  <si>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</si>
  <si>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</si>
  <si>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</si>
  <si>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</si>
  <si>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</si>
  <si>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</si>
  <si>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</si>
  <si>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</si>
  <si>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</si>
  <si>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</si>
  <si>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</si>
  <si>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</si>
  <si>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</si>
  <si>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</si>
  <si>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</si>
  <si>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</si>
  <si>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</si>
  <si>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</si>
  <si>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</si>
  <si>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</si>
  <si>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</si>
  <si>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</si>
  <si>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</si>
  <si>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</si>
  <si>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</si>
  <si>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</si>
  <si>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</si>
  <si>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</si>
  <si>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</si>
  <si>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</si>
  <si>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</si>
  <si>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</si>
  <si>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</si>
  <si>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</si>
  <si>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</si>
  <si>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</si>
  <si>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</si>
  <si>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</si>
  <si>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</si>
  <si>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</si>
  <si>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</si>
  <si>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</si>
  <si>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</si>
  <si>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</si>
  <si>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</si>
  <si>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</si>
  <si>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</si>
  <si>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</si>
  <si>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</si>
  <si>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</si>
  <si>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</si>
  <si>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</si>
  <si>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</si>
  <si>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</si>
  <si>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</si>
  <si>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</si>
  <si>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</si>
  <si>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</si>
  <si>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</si>
  <si>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</si>
  <si>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</si>
  <si>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</si>
  <si>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</si>
  <si>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</si>
  <si>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</si>
  <si>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</si>
  <si>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</si>
  <si>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</si>
  <si>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</si>
  <si>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</si>
  <si>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</si>
  <si>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</si>
  <si>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</si>
  <si>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</si>
  <si>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</si>
  <si>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</si>
  <si>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</si>
  <si>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</si>
  <si>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</si>
  <si>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</si>
  <si>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</si>
  <si>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</si>
  <si>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</si>
  <si>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</si>
  <si>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</si>
  <si>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</si>
  <si>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</si>
  <si>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</si>
  <si>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</si>
  <si>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</si>
  <si>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</si>
  <si>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</si>
  <si>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</si>
  <si>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</si>
  <si>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</si>
  <si>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</si>
  <si>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</si>
  <si>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</si>
  <si>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</si>
  <si>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</si>
  <si>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</si>
  <si>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</si>
  <si>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</si>
  <si>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</si>
  <si>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</si>
  <si>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</si>
  <si>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</si>
  <si>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</si>
  <si>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</si>
  <si>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</si>
  <si>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</si>
  <si>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</si>
  <si>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</si>
  <si>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</si>
  <si>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</si>
  <si>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</si>
  <si>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</si>
  <si>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</si>
  <si>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</si>
  <si>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</si>
  <si>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</si>
  <si>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</si>
  <si>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</si>
  <si>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</si>
  <si>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</si>
  <si>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</si>
  <si>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</si>
  <si>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</si>
  <si>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</si>
  <si>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</si>
  <si>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</si>
  <si>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</si>
  <si>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</si>
  <si>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</si>
  <si>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</si>
  <si>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</si>
  <si>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</si>
  <si>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</si>
  <si>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</si>
  <si>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</si>
  <si>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</si>
  <si>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</si>
  <si>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</si>
  <si>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</si>
  <si>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</si>
  <si>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</si>
  <si>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</si>
  <si>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</si>
  <si>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</si>
  <si>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</si>
  <si>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</si>
  <si>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</si>
  <si>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</si>
  <si>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</si>
  <si>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</si>
  <si>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</si>
  <si>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</si>
  <si>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</si>
  <si>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</si>
  <si>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</si>
  <si>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</si>
  <si>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</si>
  <si>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</si>
  <si>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</si>
  <si>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</si>
  <si>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</si>
  <si>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</si>
  <si>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</si>
  <si>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</si>
  <si>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</si>
  <si>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</si>
  <si>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</si>
  <si>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</si>
  <si>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</si>
  <si>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</si>
  <si>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</si>
  <si>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</si>
  <si>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</si>
  <si>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</si>
  <si>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</si>
  <si>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</si>
  <si>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</si>
  <si>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</si>
  <si>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</si>
  <si>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</si>
  <si>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</si>
  <si>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</si>
  <si>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</si>
  <si>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</si>
  <si>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</si>
  <si>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</si>
  <si>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</si>
  <si>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</si>
  <si>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</si>
  <si>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</si>
  <si>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</si>
  <si>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</si>
  <si>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</si>
  <si>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</si>
  <si>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</si>
  <si>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</si>
  <si>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</si>
  <si>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</si>
  <si>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</si>
  <si>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</si>
  <si>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</si>
  <si>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</si>
  <si>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</si>
  <si>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</si>
  <si>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</si>
  <si>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</si>
  <si>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</si>
  <si>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</si>
  <si>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</si>
  <si>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</si>
  <si>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</si>
  <si>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</si>
  <si>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</si>
  <si>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</si>
  <si>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</si>
  <si>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</si>
  <si>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</si>
  <si>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</si>
  <si>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</si>
  <si>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</si>
  <si>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</si>
  <si>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</si>
  <si>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</si>
  <si>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</si>
  <si>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</si>
  <si>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</si>
  <si>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</si>
  <si>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</si>
  <si>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</si>
  <si>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</si>
  <si>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</si>
  <si>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</si>
  <si>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</si>
  <si>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</si>
  <si>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</si>
  <si>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</si>
  <si>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</si>
  <si>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</si>
  <si>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</si>
  <si>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</si>
  <si>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</si>
  <si>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</si>
  <si>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</si>
  <si>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</si>
  <si>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</si>
  <si>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</si>
  <si>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</si>
  <si>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</si>
  <si>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</si>
  <si>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</si>
  <si>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</si>
  <si>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</si>
  <si>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</si>
  <si>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</si>
  <si>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</si>
  <si>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</si>
  <si>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</si>
  <si>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</si>
  <si>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</si>
  <si>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</si>
  <si>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</si>
  <si>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</si>
  <si>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</si>
  <si>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</si>
  <si>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</si>
  <si>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</si>
  <si>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</si>
  <si>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</si>
  <si>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</si>
  <si>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</si>
  <si>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</si>
  <si>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</si>
  <si>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</si>
  <si>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</si>
  <si>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</si>
  <si>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</si>
  <si>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</si>
  <si>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</si>
  <si>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</si>
  <si>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</si>
  <si>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</si>
  <si>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</si>
  <si>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</si>
  <si>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</si>
  <si>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</si>
  <si>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</si>
  <si>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</si>
  <si>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</si>
  <si>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</si>
  <si>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</si>
  <si>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</si>
  <si>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</si>
  <si>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</si>
  <si>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</si>
  <si>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</si>
  <si>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</si>
  <si>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</si>
  <si>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</si>
  <si>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</si>
  <si>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</si>
  <si>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</si>
  <si>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</si>
  <si>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</si>
  <si>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</si>
  <si>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</si>
  <si>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</si>
  <si>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</si>
  <si>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</si>
  <si>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</si>
  <si>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</si>
  <si>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</si>
  <si>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</si>
  <si>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</si>
  <si>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</si>
  <si>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</si>
  <si>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</si>
  <si>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</si>
  <si>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</si>
  <si>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</si>
  <si>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</si>
  <si>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</si>
  <si>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</si>
  <si>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</si>
  <si>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</si>
  <si>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</si>
  <si>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</si>
  <si>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</si>
  <si>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</si>
  <si>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</si>
  <si>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</si>
  <si>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</si>
  <si>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</si>
  <si>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</si>
  <si>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</si>
  <si>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</si>
  <si>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</si>
  <si>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</si>
  <si>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</si>
  <si>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</si>
  <si>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</si>
  <si>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</si>
  <si>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</si>
  <si>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</si>
  <si>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</si>
  <si>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</si>
  <si>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</si>
  <si>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</si>
  <si>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</si>
  <si>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</si>
  <si>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</si>
  <si>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</si>
  <si>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</si>
  <si>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</si>
  <si>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</si>
  <si>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</si>
  <si>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</si>
  <si>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</si>
  <si>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</si>
  <si>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</si>
  <si>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</si>
  <si>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</si>
  <si>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</si>
  <si>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</si>
  <si>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</si>
  <si>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</si>
  <si>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</si>
  <si>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</si>
  <si>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</si>
  <si>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</si>
  <si>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</si>
  <si>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</si>
  <si>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</si>
  <si>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</si>
  <si>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</si>
  <si>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</si>
  <si>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</si>
  <si>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</si>
  <si>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</si>
  <si>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</si>
  <si>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</si>
  <si>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</si>
  <si>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</si>
  <si>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</si>
  <si>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</si>
  <si>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</si>
  <si>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</si>
  <si>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</si>
  <si>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</si>
  <si>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</si>
  <si>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</si>
  <si>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</si>
  <si>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</si>
  <si>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</si>
  <si>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</si>
  <si>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</si>
  <si>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</si>
  <si>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</si>
  <si>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</si>
  <si>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</si>
  <si>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</si>
  <si>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</si>
  <si>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</si>
  <si>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</si>
  <si>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</si>
  <si>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</si>
  <si>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</si>
  <si>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</si>
  <si>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</si>
  <si>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</si>
  <si>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</si>
  <si>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</si>
  <si>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</si>
  <si>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</si>
  <si>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</si>
  <si>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</si>
  <si>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</si>
  <si>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</si>
  <si>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</si>
  <si>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</si>
  <si>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</si>
  <si>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</si>
  <si>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</si>
  <si>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</si>
  <si>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</si>
  <si>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</si>
  <si>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</si>
  <si>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</si>
  <si>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</si>
  <si>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</si>
  <si>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</si>
  <si>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</si>
  <si>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</si>
  <si>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</si>
  <si>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</si>
  <si>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</si>
  <si>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</si>
  <si>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</si>
  <si>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</si>
  <si>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</si>
  <si>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</si>
  <si>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</si>
  <si>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</si>
  <si>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</si>
  <si>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</si>
  <si>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</si>
  <si>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</si>
  <si>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</si>
  <si>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</si>
  <si>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</si>
  <si>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</si>
  <si>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</si>
  <si>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</si>
  <si>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</si>
  <si>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</si>
  <si>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</si>
  <si>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</si>
  <si>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</si>
  <si>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</si>
  <si>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</si>
  <si>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</si>
  <si>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</si>
  <si>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</si>
  <si>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</si>
  <si>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</si>
  <si>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</si>
  <si>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</si>
  <si>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</si>
  <si>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</si>
  <si>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</si>
  <si>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</si>
  <si>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</si>
  <si>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</si>
  <si>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</si>
  <si>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</si>
  <si>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</si>
  <si>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</si>
  <si>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</si>
  <si>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</si>
  <si>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</si>
  <si>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</si>
  <si>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</si>
  <si>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</si>
  <si>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</si>
  <si>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</si>
  <si>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</si>
  <si>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</si>
  <si>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</si>
  <si>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</si>
  <si>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</si>
  <si>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</si>
  <si>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</si>
  <si>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</si>
  <si>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</si>
  <si>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</si>
  <si>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</si>
  <si>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</si>
  <si>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</si>
  <si>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</si>
  <si>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</si>
  <si>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</si>
  <si>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</si>
  <si>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</si>
  <si>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</si>
  <si>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</si>
  <si>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</si>
  <si>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</si>
  <si>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</si>
  <si>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</si>
  <si>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</si>
  <si>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</si>
  <si>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</si>
  <si>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</si>
  <si>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</si>
  <si>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</si>
  <si>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</si>
  <si>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</si>
  <si>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</si>
  <si>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</si>
  <si>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</si>
  <si>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</si>
  <si>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</si>
  <si>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</si>
  <si>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</si>
  <si>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</si>
  <si>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</si>
  <si>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</si>
  <si>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</si>
  <si>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</si>
  <si>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</si>
  <si>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</si>
  <si>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</si>
  <si>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</si>
  <si>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</si>
  <si>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</si>
  <si>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</si>
  <si>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</si>
  <si>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</si>
  <si>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</si>
  <si>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</si>
  <si>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</si>
  <si>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</si>
  <si>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</si>
  <si>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</si>
  <si>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</si>
  <si>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</si>
  <si>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</si>
  <si>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</si>
  <si>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</si>
  <si>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</si>
  <si>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</si>
  <si>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</si>
  <si>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</si>
  <si>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</si>
  <si>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</si>
  <si>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</si>
  <si>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</si>
  <si>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</si>
  <si>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</si>
  <si>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</si>
  <si>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</si>
  <si>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</si>
  <si>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</si>
  <si>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</si>
  <si>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</si>
  <si>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</si>
  <si>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</si>
  <si>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</si>
  <si>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</si>
  <si>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</si>
  <si>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</si>
  <si>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</si>
  <si>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</si>
  <si>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</si>
  <si>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</si>
  <si>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</si>
  <si>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</si>
  <si>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</si>
  <si>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</si>
  <si>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</si>
  <si>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</si>
  <si>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</si>
  <si>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</si>
  <si>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</si>
  <si>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</si>
  <si>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</si>
  <si>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</si>
  <si>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</si>
  <si>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</si>
  <si>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</si>
  <si>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</si>
  <si>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</si>
  <si>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</si>
  <si>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</si>
  <si>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</si>
  <si>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</si>
  <si>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</si>
  <si>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</si>
  <si>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</si>
  <si>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</si>
  <si>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</si>
  <si>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</si>
  <si>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</si>
  <si>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</si>
  <si>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</si>
  <si>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</si>
  <si>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</si>
  <si>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</si>
  <si>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</si>
  <si>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</si>
  <si>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</si>
  <si>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</si>
  <si>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</si>
  <si>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</si>
  <si>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</si>
  <si>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</si>
  <si>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</si>
  <si>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</si>
  <si>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</si>
  <si>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</si>
  <si>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</si>
  <si>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</si>
  <si>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</si>
  <si>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</si>
  <si>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</si>
  <si>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</si>
  <si>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</si>
  <si>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</si>
  <si>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</si>
  <si>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</si>
  <si>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</si>
  <si>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</si>
  <si>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</si>
  <si>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</si>
  <si>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</si>
  <si>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</si>
  <si>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</si>
  <si>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</si>
  <si>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</si>
  <si>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</si>
  <si>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</si>
  <si>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</si>
  <si>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</si>
  <si>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</si>
  <si>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</si>
  <si>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</si>
  <si>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</si>
  <si>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</si>
  <si>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</si>
  <si>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</si>
  <si>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</si>
  <si>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</si>
  <si>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</si>
  <si>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</si>
  <si>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</si>
  <si>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</si>
  <si>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</si>
  <si>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</si>
  <si>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</si>
  <si>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</si>
  <si>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</si>
  <si>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</si>
  <si>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</si>
  <si>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</si>
  <si>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</si>
  <si>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</si>
  <si>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</si>
  <si>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</si>
  <si>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</si>
  <si>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</si>
  <si>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</si>
  <si>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</si>
  <si>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</si>
  <si>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</si>
  <si>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</si>
  <si>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</si>
  <si>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</si>
  <si>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</si>
  <si>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</si>
  <si>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</si>
  <si>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</si>
  <si>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</si>
  <si>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</si>
  <si>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</si>
  <si>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</si>
  <si>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</si>
  <si>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</si>
  <si>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</si>
  <si>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</si>
  <si>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</si>
  <si>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</si>
  <si>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</si>
  <si>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</si>
  <si>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</si>
  <si>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</si>
  <si>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</si>
  <si>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</si>
  <si>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</si>
  <si>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</si>
  <si>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</si>
  <si>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</si>
  <si>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</si>
  <si>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</si>
  <si>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</si>
  <si>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</si>
  <si>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</si>
  <si>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</si>
  <si>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</si>
  <si>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</si>
  <si>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</si>
  <si>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</si>
  <si>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</si>
  <si>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</si>
  <si>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</si>
  <si>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</si>
  <si>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</si>
  <si>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</si>
  <si>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</si>
  <si>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</si>
  <si>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</si>
  <si>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</si>
  <si>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</si>
  <si>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</si>
  <si>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</si>
  <si>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</si>
  <si>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</si>
  <si>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</si>
  <si>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</si>
  <si>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</si>
  <si>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</si>
  <si>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</si>
  <si>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</si>
  <si>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</si>
  <si>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</si>
  <si>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</si>
  <si>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</si>
  <si>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</si>
  <si>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</si>
  <si>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</si>
  <si>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</si>
  <si>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</si>
  <si>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</si>
  <si>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</si>
  <si>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</si>
  <si>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</si>
  <si>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</si>
  <si>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</si>
  <si>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</si>
  <si>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</si>
  <si>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</si>
  <si>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</si>
  <si>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</si>
  <si>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</si>
  <si>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</si>
  <si>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</si>
  <si>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</si>
  <si>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</si>
  <si>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</si>
  <si>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</si>
  <si>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</si>
  <si>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</si>
  <si>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</si>
  <si>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</si>
  <si>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</si>
  <si>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</si>
  <si>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</si>
  <si>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</si>
  <si>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</si>
  <si>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</si>
  <si>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</si>
  <si>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</si>
  <si>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</si>
  <si>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</si>
  <si>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</si>
  <si>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</si>
  <si>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</si>
  <si>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</si>
  <si>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</si>
  <si>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</si>
  <si>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</si>
  <si>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</si>
  <si>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</si>
  <si>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</si>
  <si>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</si>
  <si>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</si>
  <si>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</si>
  <si>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</si>
  <si>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</si>
  <si>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</si>
  <si>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</si>
  <si>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</si>
  <si>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</si>
  <si>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</si>
  <si>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</si>
  <si>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</si>
  <si>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</si>
  <si>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</si>
  <si>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</si>
  <si>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</si>
  <si>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</si>
  <si>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</si>
  <si>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</si>
  <si>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</si>
  <si>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</si>
  <si>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</si>
  <si>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</si>
  <si>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</si>
  <si>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</si>
  <si>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</si>
  <si>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</si>
  <si>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</si>
  <si>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</si>
  <si>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</si>
  <si>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</si>
  <si>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</si>
  <si>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</si>
  <si>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</si>
  <si>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</si>
  <si>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</si>
  <si>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</si>
  <si>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</si>
  <si>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</si>
  <si>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</si>
  <si>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</si>
  <si>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</si>
  <si>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</si>
  <si>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</si>
  <si>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</si>
  <si>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</si>
  <si>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</si>
  <si>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</si>
  <si>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</si>
  <si>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</si>
  <si>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</si>
  <si>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</si>
  <si>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</si>
  <si>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</si>
  <si>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</si>
  <si>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</si>
  <si>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</si>
  <si>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</si>
  <si>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</si>
  <si>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</si>
  <si>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</si>
  <si>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</si>
  <si>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</si>
  <si>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</si>
  <si>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</si>
  <si>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</si>
  <si>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</si>
  <si>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</si>
  <si>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</si>
  <si>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</si>
  <si>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</si>
  <si>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</si>
  <si>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</si>
  <si>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</si>
  <si>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</si>
  <si>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</si>
  <si>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</si>
  <si>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</si>
  <si>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</si>
  <si>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</si>
  <si>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</si>
  <si>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</si>
  <si>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</si>
  <si>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</si>
  <si>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</si>
  <si>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</si>
  <si>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</si>
  <si>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</si>
  <si>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</si>
  <si>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</si>
  <si>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</si>
  <si>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</si>
  <si>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</si>
  <si>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</si>
  <si>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</si>
  <si>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</si>
  <si>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</si>
  <si>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</si>
  <si>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</si>
  <si>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</si>
  <si>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</si>
  <si>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</si>
  <si>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</si>
  <si>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</si>
  <si>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</si>
  <si>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</si>
  <si>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</si>
  <si>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</si>
  <si>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</si>
  <si>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</si>
  <si>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</si>
  <si>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</si>
  <si>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</si>
  <si>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</si>
  <si>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</si>
  <si>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</si>
  <si>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</si>
  <si>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</si>
  <si>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</si>
  <si>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</si>
  <si>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</si>
  <si>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</si>
  <si>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</si>
  <si>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</si>
  <si>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</si>
  <si>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</si>
  <si>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</si>
  <si>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</si>
  <si>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</si>
  <si>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</si>
  <si>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</si>
  <si>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</si>
  <si>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</si>
  <si>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</si>
  <si>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</si>
  <si>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</si>
  <si>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</si>
  <si>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</si>
  <si>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</si>
  <si>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</si>
  <si>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</si>
  <si>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</si>
  <si>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</si>
  <si>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</si>
  <si>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</si>
  <si>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</si>
  <si>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</si>
  <si>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</si>
  <si>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</si>
  <si>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</si>
  <si>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</si>
  <si>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</si>
  <si>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</si>
  <si>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</si>
  <si>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</si>
  <si>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</si>
  <si>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</si>
  <si>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</si>
  <si>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</si>
  <si>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</si>
  <si>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</si>
  <si>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</si>
  <si>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</si>
  <si>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</si>
  <si>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</si>
  <si>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</si>
  <si>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</si>
  <si>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</si>
  <si>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</si>
  <si>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</si>
  <si>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</si>
  <si>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</si>
  <si>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</si>
  <si>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</si>
  <si>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</si>
  <si>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</si>
  <si>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</si>
  <si>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</si>
  <si>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</si>
  <si>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</si>
  <si>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</si>
  <si>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</si>
  <si>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</si>
  <si>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</si>
  <si>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</si>
  <si>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</si>
  <si>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</si>
  <si>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</si>
  <si>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</si>
  <si>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</si>
  <si>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</si>
  <si>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</si>
  <si>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</si>
  <si>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</si>
  <si>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</si>
  <si>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</si>
  <si>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</si>
  <si>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</si>
  <si>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</si>
  <si>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</si>
  <si>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</si>
  <si>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</si>
  <si>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</si>
  <si>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</si>
  <si>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</si>
  <si>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</si>
  <si>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</si>
  <si>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</si>
  <si>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</si>
  <si>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</si>
  <si>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</si>
  <si>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</si>
  <si>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</si>
  <si>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</si>
  <si>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</si>
  <si>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</si>
  <si>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</si>
  <si>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</si>
  <si>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</si>
  <si>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</si>
  <si>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</si>
  <si>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</si>
  <si>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</si>
  <si>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</si>
  <si>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</si>
  <si>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</si>
  <si>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</si>
  <si>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</si>
  <si>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</si>
  <si>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</si>
  <si>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</si>
  <si>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</si>
  <si>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</si>
  <si>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</si>
  <si>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</si>
  <si>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</si>
  <si>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</si>
  <si>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</si>
  <si>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</si>
  <si>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</si>
  <si>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</si>
  <si>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</si>
  <si>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</si>
  <si>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</si>
  <si>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</si>
  <si>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</si>
  <si>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</si>
  <si>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</si>
  <si>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</si>
  <si>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</si>
  <si>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</si>
  <si>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</si>
  <si>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</si>
  <si>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</si>
  <si>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</si>
  <si>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</si>
  <si>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</si>
  <si>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</si>
  <si>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</si>
  <si>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</si>
  <si>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</si>
  <si>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</si>
  <si>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</si>
  <si>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</si>
  <si>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</si>
  <si>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</si>
  <si>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</si>
  <si>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</si>
  <si>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</si>
  <si>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</si>
  <si>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</si>
  <si>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</si>
  <si>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</si>
  <si>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</si>
  <si>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</si>
  <si>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</si>
  <si>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</si>
  <si>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</si>
  <si>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</si>
  <si>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</si>
  <si>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</si>
  <si>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</si>
  <si>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</si>
  <si>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</si>
  <si>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</si>
  <si>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</si>
  <si>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</si>
  <si>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</si>
  <si>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</si>
  <si>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</si>
  <si>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</si>
  <si>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</si>
  <si>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</si>
  <si>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</si>
  <si>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</si>
  <si>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</si>
  <si>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</si>
  <si>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</si>
  <si>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</si>
  <si>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</si>
  <si>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</si>
  <si>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</si>
  <si>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</si>
  <si>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</si>
  <si>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</si>
  <si>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</si>
  <si>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</si>
  <si>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</si>
  <si>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</si>
  <si>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</si>
  <si>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</si>
  <si>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</si>
  <si>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</si>
  <si>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</si>
  <si>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</si>
  <si>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</si>
  <si>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</si>
  <si>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</si>
  <si>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</si>
  <si>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</si>
  <si>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</si>
  <si>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</si>
  <si>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</si>
  <si>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</si>
  <si>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</si>
  <si>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</si>
  <si>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</si>
  <si>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</si>
  <si>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</si>
  <si>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</si>
  <si>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</si>
  <si>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</si>
  <si>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</si>
  <si>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</si>
  <si>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</si>
  <si>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</si>
  <si>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</si>
  <si>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</si>
  <si>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</si>
  <si>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</si>
  <si>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</si>
  <si>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</si>
  <si>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</si>
  <si>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</si>
  <si>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</si>
  <si>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</si>
  <si>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</si>
  <si>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</si>
  <si>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</si>
  <si>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</si>
  <si>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</si>
  <si>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</si>
  <si>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</si>
  <si>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</si>
  <si>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</si>
  <si>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</si>
  <si>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</si>
  <si>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</si>
  <si>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</si>
  <si>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</si>
  <si>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</si>
  <si>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</si>
  <si>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</si>
  <si>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</si>
  <si>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</si>
  <si>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</si>
  <si>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</si>
  <si>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</si>
  <si>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</si>
  <si>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</si>
  <si>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</si>
  <si>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</si>
  <si>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</si>
  <si>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</si>
  <si>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</si>
  <si>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</si>
  <si>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</si>
  <si>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</si>
  <si>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</si>
  <si>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</si>
  <si>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</si>
  <si>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</si>
  <si>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</si>
  <si>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</si>
  <si>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</si>
  <si>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</si>
  <si>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</si>
  <si>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</si>
  <si>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</si>
  <si>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</si>
  <si>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</si>
  <si>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</si>
  <si>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</si>
  <si>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</si>
  <si>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</si>
  <si>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</si>
  <si>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</si>
  <si>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</si>
  <si>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</si>
  <si>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</si>
  <si>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</si>
  <si>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</si>
  <si>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</si>
  <si>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</si>
  <si>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</si>
  <si>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</si>
  <si>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</si>
  <si>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</si>
  <si>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</si>
  <si>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</si>
  <si>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</si>
  <si>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</si>
  <si>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</si>
  <si>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</si>
  <si>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</si>
  <si>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</si>
  <si>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</si>
  <si>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</si>
  <si>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</si>
  <si>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</si>
  <si>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</si>
  <si>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</si>
  <si>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</si>
  <si>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</si>
  <si>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</si>
  <si>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</si>
  <si>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</si>
  <si>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</si>
  <si>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</si>
  <si>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</si>
  <si>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</si>
  <si>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</si>
  <si>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</si>
  <si>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</si>
  <si>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</si>
  <si>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</si>
  <si>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</si>
  <si>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</si>
  <si>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</si>
  <si>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</si>
  <si>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</si>
  <si>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</si>
  <si>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</si>
  <si>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</si>
  <si>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</si>
  <si>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</si>
  <si>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</si>
  <si>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</si>
  <si>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</si>
  <si>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</si>
  <si>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</si>
  <si>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</si>
  <si>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</si>
  <si>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</si>
  <si>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</si>
  <si>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</si>
  <si>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</si>
  <si>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</si>
  <si>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</si>
  <si>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</si>
  <si>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</si>
  <si>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</si>
  <si>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</si>
  <si>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</si>
  <si>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</si>
  <si>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</si>
  <si>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</si>
  <si>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</si>
  <si>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</si>
  <si>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</si>
  <si>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</si>
  <si>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</si>
  <si>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</si>
  <si>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</si>
  <si>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</si>
  <si>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</si>
  <si>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</si>
  <si>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</si>
  <si>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</si>
  <si>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</si>
  <si>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</si>
  <si>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</si>
  <si>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</si>
  <si>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</si>
  <si>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</si>
  <si>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</si>
  <si>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</si>
  <si>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</si>
  <si>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</si>
  <si>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</si>
  <si>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</si>
  <si>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</si>
  <si>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</si>
  <si>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</si>
  <si>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</si>
  <si>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</si>
  <si>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</si>
  <si>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</si>
  <si>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</si>
  <si>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</si>
  <si>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</si>
  <si>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</si>
  <si>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</si>
  <si>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</si>
  <si>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</si>
  <si>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</si>
  <si>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</si>
  <si>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</si>
  <si>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</si>
  <si>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</si>
  <si>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</si>
  <si>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</si>
  <si>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</si>
  <si>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</si>
  <si>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</si>
  <si>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</si>
  <si>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</si>
  <si>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</si>
  <si>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</si>
  <si>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</si>
  <si>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</si>
  <si>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</si>
  <si>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</si>
  <si>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</si>
  <si>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</si>
  <si>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</si>
  <si>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</si>
  <si>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</si>
  <si>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</si>
  <si>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</si>
  <si>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</si>
  <si>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</si>
  <si>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</si>
  <si>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</si>
  <si>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</si>
  <si>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</si>
  <si>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</si>
  <si>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</si>
  <si>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</si>
  <si>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</si>
  <si>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</si>
  <si>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</si>
  <si>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</si>
  <si>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</si>
  <si>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</si>
  <si>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</si>
  <si>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</si>
  <si>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</si>
  <si>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</si>
  <si>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</si>
  <si>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</si>
  <si>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</si>
  <si>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</si>
  <si>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</si>
  <si>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</si>
  <si>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</si>
  <si>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</si>
  <si>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</si>
  <si>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</si>
  <si>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</si>
  <si>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</si>
  <si>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</si>
  <si>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</si>
  <si>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</si>
  <si>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</si>
  <si>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</si>
  <si>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</si>
  <si>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</si>
  <si>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</si>
  <si>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</si>
  <si>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</si>
  <si>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</si>
  <si>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</si>
  <si>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</si>
  <si>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</si>
  <si>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</si>
  <si>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</si>
  <si>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</si>
  <si>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</si>
  <si>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</si>
  <si>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</si>
  <si>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</si>
  <si>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</si>
  <si>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</si>
  <si>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</si>
  <si>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</si>
  <si>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</si>
  <si>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</si>
  <si>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</si>
  <si>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</si>
  <si>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</si>
  <si>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</si>
  <si>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</si>
  <si>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</si>
  <si>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</si>
  <si>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</si>
  <si>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</si>
  <si>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</si>
  <si>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</si>
  <si>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</si>
  <si>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</si>
  <si>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</si>
  <si>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</si>
  <si>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</si>
  <si>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</si>
  <si>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</si>
  <si>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</si>
  <si>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</si>
  <si>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</si>
  <si>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</si>
  <si>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</si>
  <si>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</si>
  <si>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</si>
  <si>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</si>
  <si>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</si>
  <si>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</si>
  <si>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</si>
  <si>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</si>
  <si>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</si>
  <si>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</si>
  <si>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</si>
  <si>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</si>
  <si>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</si>
  <si>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</si>
  <si>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</si>
  <si>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</si>
  <si>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</si>
  <si>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</si>
  <si>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</si>
  <si>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</si>
  <si>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</si>
  <si>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</si>
  <si>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</si>
  <si>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</si>
  <si>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</si>
  <si>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</si>
  <si>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</si>
  <si>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</si>
  <si>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</si>
  <si>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</si>
  <si>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</si>
  <si>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</si>
  <si>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</si>
  <si>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</si>
  <si>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</si>
  <si>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</si>
  <si>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</si>
  <si>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</si>
  <si>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</si>
  <si>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</si>
  <si>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</si>
  <si>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</si>
  <si>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</si>
  <si>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</si>
  <si>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</si>
  <si>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</si>
  <si>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</si>
  <si>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</si>
  <si>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</si>
  <si>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</si>
  <si>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</si>
  <si>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</si>
  <si>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</si>
  <si>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</si>
  <si>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</si>
  <si>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</si>
  <si>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</si>
  <si>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</si>
  <si>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</si>
  <si>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</si>
  <si>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</si>
  <si>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</si>
  <si>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</si>
  <si>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</si>
  <si>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</si>
  <si>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</si>
  <si>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</si>
  <si>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</si>
  <si>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</si>
  <si>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</si>
  <si>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</si>
  <si>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</si>
  <si>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</si>
  <si>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</si>
  <si>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</si>
  <si>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</si>
  <si>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</si>
  <si>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</si>
  <si>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</si>
  <si>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</si>
  <si>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</si>
  <si>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</si>
  <si>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</si>
  <si>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</si>
  <si>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</si>
  <si>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</si>
  <si>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</si>
  <si>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</si>
  <si>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</si>
  <si>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</si>
  <si>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</si>
  <si>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</si>
  <si>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</si>
  <si>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</si>
  <si>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</si>
  <si>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</si>
  <si>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</si>
  <si>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</si>
  <si>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</si>
  <si>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</si>
  <si>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</si>
  <si>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</si>
  <si>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</si>
  <si>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</si>
  <si>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</si>
  <si>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</si>
  <si>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</si>
  <si>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</si>
  <si>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</si>
  <si>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</si>
  <si>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</si>
  <si>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</si>
  <si>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</si>
  <si>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</si>
  <si>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</si>
  <si>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</si>
  <si>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</si>
  <si>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</si>
  <si>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</si>
  <si>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</si>
  <si>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</si>
  <si>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</si>
  <si>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</si>
  <si>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</si>
  <si>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</si>
  <si>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</si>
  <si>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</si>
  <si>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</si>
  <si>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</si>
  <si>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</si>
  <si>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</si>
  <si>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</si>
  <si>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</si>
  <si>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</si>
  <si>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</si>
  <si>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</si>
  <si>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</si>
  <si>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</si>
  <si>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</si>
  <si>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</si>
  <si>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</si>
  <si>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</si>
  <si>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</si>
  <si>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</si>
  <si>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</si>
  <si>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</si>
  <si>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</si>
  <si>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</si>
  <si>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</si>
  <si>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</si>
  <si>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</si>
  <si>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</si>
  <si>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</si>
  <si>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</si>
  <si>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</si>
  <si>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</si>
  <si>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</si>
  <si>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</si>
  <si>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</si>
  <si>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</si>
  <si>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</si>
  <si>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</si>
  <si>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</si>
  <si>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</si>
  <si>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</si>
  <si>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</si>
  <si>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</si>
  <si>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</si>
  <si>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</si>
  <si>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</si>
  <si>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</si>
  <si>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</si>
  <si>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</si>
  <si>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</si>
  <si>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</si>
  <si>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</si>
  <si>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</si>
  <si>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</si>
  <si>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</si>
  <si>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</si>
  <si>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</si>
  <si>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</si>
  <si>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</si>
  <si>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</si>
  <si>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</si>
  <si>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</si>
  <si>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</si>
  <si>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</si>
  <si>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</si>
  <si>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</si>
  <si>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</si>
  <si>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</si>
  <si>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</si>
  <si>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</si>
  <si>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</si>
  <si>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</si>
  <si>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</si>
  <si>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</si>
  <si>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</si>
  <si>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</si>
  <si>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</si>
  <si>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</si>
  <si>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</si>
  <si>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</si>
  <si>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</si>
  <si>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</si>
  <si>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</si>
  <si>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</si>
  <si>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</si>
  <si>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</si>
  <si>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</si>
  <si>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</si>
  <si>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</si>
  <si>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</si>
  <si>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</si>
  <si>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</si>
  <si>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</si>
  <si>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</si>
  <si>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</si>
  <si>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</si>
  <si>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</si>
  <si>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</si>
  <si>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</si>
  <si>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</si>
  <si>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</si>
  <si>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</si>
  <si>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</si>
  <si>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</si>
  <si>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</si>
  <si>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</si>
  <si>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</si>
  <si>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</si>
  <si>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</si>
  <si>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</si>
  <si>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</si>
  <si>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</si>
  <si>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</si>
  <si>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</si>
  <si>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</si>
  <si>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</si>
  <si>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</si>
  <si>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</si>
  <si>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</si>
  <si>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</si>
  <si>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</si>
  <si>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</si>
  <si>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</si>
  <si>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</si>
  <si>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</si>
  <si>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</si>
  <si>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</si>
  <si>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</si>
  <si>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</si>
  <si>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</si>
  <si>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</si>
  <si>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</si>
  <si>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</si>
  <si>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</si>
  <si>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</si>
  <si>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</si>
  <si>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</si>
  <si>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</si>
  <si>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</si>
  <si>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</si>
  <si>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</si>
  <si>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</si>
  <si>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</si>
  <si>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</si>
  <si>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</si>
  <si>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</si>
  <si>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</si>
  <si>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</si>
  <si>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</si>
  <si>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</si>
  <si>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</si>
  <si>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</si>
  <si>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</si>
  <si>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</si>
  <si>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</si>
  <si>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</si>
  <si>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</si>
  <si>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</si>
  <si>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</si>
  <si>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</si>
  <si>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</si>
  <si>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</si>
  <si>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</si>
  <si>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</si>
  <si>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</si>
  <si>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</si>
  <si>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</si>
  <si>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</si>
  <si>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</si>
  <si>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</si>
  <si>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</si>
  <si>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</si>
  <si>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</si>
  <si>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</si>
  <si>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</si>
  <si>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</si>
  <si>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</si>
  <si>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</si>
  <si>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</si>
  <si>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</si>
  <si>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</si>
  <si>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</si>
  <si>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</si>
  <si>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</si>
  <si>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</si>
  <si>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</si>
  <si>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</si>
  <si>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</si>
  <si>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</si>
  <si>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</si>
  <si>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</si>
  <si>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</si>
  <si>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</si>
  <si>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</si>
  <si>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</si>
  <si>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</si>
  <si>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</si>
  <si>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</si>
  <si>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</si>
  <si>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</si>
  <si>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</si>
  <si>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</si>
  <si>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</si>
  <si>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</si>
  <si>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</si>
  <si>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</si>
  <si>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</si>
  <si>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</si>
  <si>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</si>
  <si>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</si>
  <si>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</si>
  <si>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</si>
  <si>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</si>
  <si>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</si>
  <si>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</si>
  <si>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</si>
  <si>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</si>
  <si>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</si>
  <si>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</si>
  <si>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</si>
  <si>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</si>
  <si>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</si>
  <si>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</si>
  <si>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</si>
  <si>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</si>
  <si>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</si>
  <si>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</si>
  <si>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</si>
  <si>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</si>
  <si>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</si>
  <si>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</si>
  <si>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</si>
  <si>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</si>
  <si>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</si>
  <si>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</si>
  <si>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</si>
  <si>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</si>
  <si>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</si>
  <si>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</si>
  <si>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</si>
  <si>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</si>
  <si>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</si>
  <si>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</si>
  <si>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</si>
  <si>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</si>
  <si>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</si>
  <si>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</si>
  <si>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</si>
  <si>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</si>
  <si>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</si>
  <si>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</si>
  <si>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</si>
  <si>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</si>
  <si>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</si>
  <si>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</si>
  <si>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</si>
  <si>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</si>
  <si>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</si>
  <si>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</si>
  <si>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</si>
  <si>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</si>
  <si>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</si>
  <si>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</si>
  <si>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</si>
  <si>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</si>
  <si>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</si>
  <si>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</si>
  <si>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</si>
  <si>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</si>
  <si>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</si>
  <si>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</si>
  <si>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</si>
  <si>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</si>
  <si>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</si>
  <si>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</si>
  <si>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</si>
  <si>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</si>
  <si>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</si>
  <si>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</si>
  <si>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</si>
  <si>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</si>
  <si>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</si>
  <si>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</si>
  <si>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</si>
  <si>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</si>
  <si>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</si>
  <si>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</si>
  <si>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</si>
  <si>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</si>
  <si>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</si>
  <si>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</si>
  <si>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</si>
  <si>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</si>
  <si>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</si>
  <si>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</si>
  <si>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</si>
  <si>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</si>
  <si>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</si>
  <si>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</si>
  <si>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</si>
  <si>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</si>
  <si>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</si>
  <si>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</si>
  <si>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</si>
  <si>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</si>
  <si>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</si>
  <si>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</si>
  <si>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</si>
  <si>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</si>
  <si>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</si>
  <si>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</si>
  <si>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</si>
  <si>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</si>
  <si>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</si>
  <si>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</si>
  <si>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</si>
  <si>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</si>
  <si>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</si>
  <si>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</si>
  <si>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</si>
  <si>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</si>
  <si>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</si>
  <si>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</si>
  <si>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</si>
  <si>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</si>
  <si>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</si>
  <si>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</si>
  <si>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</si>
  <si>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</si>
  <si>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</si>
  <si>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</si>
  <si>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</si>
  <si>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</si>
  <si>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</si>
  <si>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</si>
  <si>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</si>
  <si>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</si>
  <si>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</si>
  <si>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</si>
  <si>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</si>
  <si>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</si>
  <si>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</si>
  <si>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</si>
  <si>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</si>
  <si>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</si>
  <si>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</si>
  <si>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</si>
  <si>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</si>
  <si>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</si>
  <si>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</si>
  <si>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</si>
  <si>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</si>
  <si>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</si>
  <si>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</si>
  <si>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</si>
  <si>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</si>
  <si>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</si>
  <si>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</si>
  <si>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</si>
  <si>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</si>
  <si>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</si>
  <si>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</si>
  <si>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</si>
  <si>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</si>
  <si>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</si>
  <si>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</si>
  <si>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</si>
  <si>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</si>
  <si>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</si>
  <si>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</si>
  <si>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</si>
  <si>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</si>
  <si>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</si>
  <si>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</si>
  <si>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</si>
  <si>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</si>
  <si>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</si>
  <si>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</si>
  <si>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</si>
  <si>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</si>
  <si>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</si>
  <si>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</si>
  <si>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</si>
  <si>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</si>
  <si>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</si>
  <si>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</si>
  <si>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</si>
  <si>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</si>
  <si>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</si>
  <si>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</si>
  <si>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</si>
  <si>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</si>
  <si>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</si>
  <si>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</si>
  <si>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</si>
  <si>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</si>
  <si>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</si>
  <si>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</si>
  <si>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</si>
  <si>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</si>
  <si>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</si>
  <si>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</si>
  <si>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</si>
  <si>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</si>
  <si>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</si>
  <si>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</si>
  <si>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</si>
  <si>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</si>
  <si>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</si>
  <si>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</si>
  <si>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</si>
  <si>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</si>
  <si>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</si>
  <si>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</si>
  <si>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</si>
  <si>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</si>
  <si>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</si>
  <si>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</si>
  <si>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</si>
  <si>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</si>
  <si>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</si>
  <si>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</si>
  <si>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</si>
  <si>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</si>
  <si>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</si>
  <si>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</si>
  <si>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</si>
  <si>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</si>
  <si>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</si>
  <si>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</si>
  <si>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</si>
  <si>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</si>
  <si>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</si>
  <si>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</si>
  <si>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</si>
  <si>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</si>
  <si>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</si>
  <si>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</si>
  <si>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</si>
  <si>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</si>
  <si>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</si>
  <si>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</si>
  <si>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</si>
  <si>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</si>
  <si>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</si>
  <si>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</si>
  <si>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</si>
  <si>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</si>
  <si>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</si>
  <si>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</si>
  <si>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</si>
  <si>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</si>
  <si>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</si>
  <si>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</si>
  <si>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</si>
  <si>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</si>
  <si>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</si>
  <si>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</si>
  <si>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</si>
  <si>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</si>
  <si>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</si>
  <si>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</si>
  <si>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</si>
  <si>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</si>
  <si>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</si>
  <si>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</si>
  <si>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</si>
  <si>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</si>
  <si>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</si>
  <si>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</si>
  <si>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</si>
  <si>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</si>
  <si>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</si>
  <si>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</si>
  <si>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</si>
  <si>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</si>
  <si>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</si>
  <si>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</si>
  <si>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</si>
  <si>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</si>
  <si>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</si>
  <si>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</si>
  <si>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</si>
  <si>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</si>
  <si>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</si>
  <si>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</si>
  <si>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</si>
  <si>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</si>
  <si>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</si>
  <si>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</si>
  <si>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</si>
  <si>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</si>
  <si>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</si>
  <si>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</si>
  <si>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</si>
  <si>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</si>
  <si>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</si>
  <si>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</si>
  <si>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</si>
  <si>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</si>
  <si>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</si>
  <si>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</si>
  <si>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</si>
  <si>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</si>
  <si>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</si>
  <si>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</si>
  <si>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</si>
  <si>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</si>
  <si>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</si>
  <si>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</si>
  <si>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</si>
  <si>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</si>
  <si>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</si>
  <si>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</si>
  <si>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</si>
  <si>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</si>
  <si>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</si>
  <si>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</si>
  <si>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</si>
  <si>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</si>
  <si>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</si>
  <si>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</si>
  <si>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</si>
  <si>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</si>
  <si>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</si>
  <si>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</si>
  <si>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</si>
  <si>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</si>
  <si>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</si>
  <si>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</si>
  <si>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</si>
  <si>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</si>
  <si>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</si>
  <si>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</si>
  <si>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</si>
  <si>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</si>
  <si>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</si>
  <si>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</si>
  <si>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</si>
  <si>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</si>
  <si>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</si>
  <si>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</si>
  <si>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</si>
  <si>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</si>
  <si>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</si>
  <si>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</si>
  <si>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</si>
  <si>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</si>
  <si>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</si>
  <si>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</si>
  <si>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</si>
  <si>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</si>
  <si>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</si>
  <si>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</si>
  <si>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</si>
  <si>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</si>
  <si>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</si>
  <si>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</si>
  <si>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</si>
  <si>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</si>
  <si>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</si>
  <si>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</si>
  <si>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</si>
  <si>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</si>
  <si>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</si>
  <si>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</si>
  <si>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</si>
  <si>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</si>
  <si>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</si>
  <si>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</si>
  <si>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</si>
  <si>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</si>
  <si>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</si>
  <si>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</si>
  <si>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</si>
  <si>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</si>
  <si>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</si>
  <si>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</si>
  <si>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</si>
  <si>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</si>
  <si>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</si>
  <si>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</si>
  <si>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</si>
  <si>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</si>
  <si>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</si>
  <si>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</si>
  <si>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</si>
  <si>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</si>
  <si>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</si>
  <si>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</si>
  <si>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</si>
  <si>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</si>
  <si>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</si>
  <si>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</si>
  <si>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</si>
  <si>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</si>
  <si>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</si>
  <si>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</si>
  <si>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</si>
  <si>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</si>
  <si>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</si>
  <si>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</si>
  <si>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</si>
  <si>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</si>
  <si>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</si>
  <si>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</si>
  <si>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</si>
  <si>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</si>
  <si>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</si>
  <si>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</si>
  <si>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</si>
  <si>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</si>
  <si>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</si>
  <si>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</si>
  <si>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</si>
  <si>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</si>
  <si>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</si>
  <si>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</si>
  <si>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</si>
  <si>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</si>
  <si>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</si>
  <si>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</si>
  <si>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</si>
  <si>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</si>
  <si>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</si>
  <si>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</si>
  <si>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</si>
  <si>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</si>
  <si>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</si>
  <si>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</si>
  <si>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</si>
  <si>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</si>
  <si>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</si>
  <si>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</si>
  <si>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</si>
  <si>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</si>
  <si>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</si>
  <si>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</si>
  <si>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</si>
  <si>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</si>
  <si>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</si>
  <si>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</si>
  <si>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</si>
  <si>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</si>
  <si>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</si>
  <si>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</si>
  <si>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</si>
  <si>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</si>
  <si>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</si>
  <si>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</si>
  <si>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</si>
  <si>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</si>
  <si>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</si>
  <si>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</si>
  <si>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</si>
  <si>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</si>
  <si>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</si>
  <si>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</si>
  <si>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</si>
  <si>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</si>
  <si>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</si>
  <si>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</si>
  <si>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</si>
  <si>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</si>
  <si>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</si>
  <si>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</si>
  <si>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</si>
  <si>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</si>
  <si>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</si>
  <si>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</si>
  <si>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</si>
  <si>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</si>
  <si>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</si>
  <si>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</si>
  <si>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</si>
  <si>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</si>
  <si>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</si>
  <si>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</si>
  <si>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</si>
  <si>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</si>
  <si>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</si>
  <si>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</si>
  <si>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</si>
  <si>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</si>
  <si>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</si>
  <si>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</si>
  <si>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</si>
  <si>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</si>
  <si>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</si>
  <si>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</si>
  <si>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</si>
  <si>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</si>
  <si>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</si>
  <si>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</si>
  <si>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</si>
  <si>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</si>
  <si>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</si>
  <si>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</si>
  <si>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</si>
  <si>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</si>
  <si>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</si>
  <si>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</si>
  <si>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</si>
  <si>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</si>
  <si>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</si>
  <si>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</si>
  <si>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</si>
  <si>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</si>
  <si>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</si>
  <si>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</si>
  <si>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</si>
  <si>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</si>
  <si>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</si>
  <si>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</si>
  <si>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</si>
  <si>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</si>
  <si>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</si>
  <si>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</si>
  <si>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</si>
  <si>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</si>
  <si>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</si>
  <si>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</si>
  <si>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</si>
  <si>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</si>
  <si>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</si>
  <si>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</si>
  <si>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</si>
  <si>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</si>
  <si>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</si>
  <si>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</si>
  <si>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</si>
  <si>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</si>
  <si>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</si>
  <si>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</si>
  <si>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</si>
  <si>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</si>
  <si>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</si>
  <si>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</si>
  <si>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</si>
  <si>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</si>
  <si>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</si>
  <si>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</si>
  <si>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</si>
  <si>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</si>
  <si>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</si>
  <si>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</si>
  <si>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</si>
  <si>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</si>
  <si>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</si>
  <si>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</si>
  <si>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</si>
  <si>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</si>
  <si>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</si>
  <si>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</si>
  <si>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</si>
  <si>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</si>
  <si>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</si>
  <si>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</si>
  <si>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</si>
  <si>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</si>
  <si>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</si>
  <si>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</si>
  <si>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</si>
  <si>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</si>
  <si>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</si>
  <si>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</si>
  <si>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</si>
  <si>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</si>
  <si>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</si>
  <si>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</si>
  <si>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</si>
  <si>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</si>
  <si>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</si>
  <si>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</si>
  <si>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</si>
  <si>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</si>
  <si>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</si>
  <si>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</si>
  <si>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</si>
  <si>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</si>
  <si>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</si>
  <si>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</si>
  <si>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</si>
  <si>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</si>
  <si>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</si>
  <si>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</si>
  <si>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</si>
  <si>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</si>
  <si>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</si>
  <si>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</si>
  <si>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</si>
  <si>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</si>
  <si>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</si>
  <si>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</si>
  <si>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</si>
  <si>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</si>
  <si>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</si>
  <si>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</si>
  <si>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</si>
  <si>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</si>
  <si>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</si>
  <si>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</si>
  <si>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</si>
  <si>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</si>
  <si>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</si>
  <si>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</si>
  <si>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</si>
  <si>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</si>
  <si>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</si>
  <si>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</si>
  <si>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</si>
  <si>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</si>
  <si>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</si>
  <si>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</si>
  <si>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</si>
  <si>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</si>
  <si>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</si>
  <si>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</si>
  <si>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</si>
  <si>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</si>
  <si>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</si>
  <si>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</si>
  <si>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</si>
  <si>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</si>
  <si>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</si>
  <si>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</si>
  <si>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</si>
  <si>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</si>
  <si>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</si>
  <si>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</si>
  <si>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</si>
  <si>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</si>
  <si>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</si>
  <si>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</si>
  <si>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</si>
  <si>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</si>
  <si>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</si>
  <si>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</si>
  <si>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</si>
  <si>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</si>
  <si>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</si>
  <si>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</si>
  <si>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</si>
  <si>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</si>
  <si>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</si>
  <si>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</si>
  <si>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</si>
  <si>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</si>
  <si>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</si>
  <si>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</si>
  <si>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</si>
  <si>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</si>
  <si>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</si>
  <si>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</si>
  <si>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</si>
  <si>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</si>
  <si>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</si>
  <si>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</si>
  <si>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</si>
  <si>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</si>
  <si>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</si>
  <si>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</si>
  <si>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</si>
  <si>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</si>
  <si>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</si>
  <si>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</si>
  <si>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</si>
  <si>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</si>
  <si>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</si>
  <si>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</si>
  <si>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</si>
  <si>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</si>
  <si>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</si>
  <si>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</si>
  <si>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</si>
  <si>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</si>
  <si>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</si>
  <si>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</si>
  <si>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</si>
  <si>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</si>
  <si>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</si>
  <si>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</si>
  <si>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</si>
  <si>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</si>
  <si>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</si>
  <si>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</si>
  <si>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</si>
  <si>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</si>
  <si>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</si>
  <si>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</si>
  <si>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</si>
  <si>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</si>
  <si>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</si>
  <si>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</si>
  <si>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</si>
  <si>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</si>
  <si>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</si>
  <si>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</si>
  <si>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</si>
  <si>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</si>
  <si>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</si>
  <si>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</si>
  <si>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</si>
  <si>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</si>
  <si>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</si>
  <si>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</si>
  <si>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</si>
  <si>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</si>
  <si>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</si>
  <si>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</si>
  <si>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</si>
  <si>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</si>
  <si>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</si>
  <si>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</si>
  <si>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</si>
  <si>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</si>
  <si>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</si>
  <si>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</si>
  <si>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</si>
  <si>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</si>
  <si>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</si>
  <si>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</si>
  <si>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</si>
  <si>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</si>
  <si>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</si>
  <si>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</si>
  <si>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</si>
  <si>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</si>
  <si>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</si>
  <si>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</si>
  <si>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</si>
  <si>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</si>
  <si>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</si>
  <si>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</si>
  <si>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</si>
  <si>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</si>
  <si>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</si>
  <si>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</si>
  <si>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</si>
  <si>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</si>
  <si>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</si>
  <si>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</si>
  <si>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</si>
  <si>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</si>
  <si>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</si>
  <si>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</si>
  <si>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</si>
  <si>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</si>
  <si>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</si>
  <si>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</si>
  <si>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</si>
  <si>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</si>
  <si>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</si>
  <si>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</si>
  <si>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</si>
  <si>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</si>
  <si>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</si>
  <si>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</si>
  <si>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</si>
  <si>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</si>
  <si>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</si>
  <si>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</si>
  <si>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</si>
  <si>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</si>
  <si>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</si>
  <si>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</si>
  <si>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</si>
  <si>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</si>
  <si>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</si>
  <si>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</si>
  <si>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</si>
  <si>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</si>
  <si>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</si>
  <si>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</si>
  <si>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</si>
  <si>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</si>
  <si>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</si>
  <si>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</si>
  <si>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</si>
  <si>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</si>
  <si>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</si>
  <si>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</si>
  <si>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</si>
  <si>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</si>
  <si>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</si>
  <si>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</si>
  <si>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</si>
  <si>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</si>
  <si>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</si>
  <si>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</si>
  <si>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</si>
  <si>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</si>
  <si>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</si>
  <si>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</si>
  <si>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</si>
  <si>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</si>
  <si>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</si>
  <si>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</si>
  <si>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</si>
  <si>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</si>
  <si>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</si>
  <si>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</si>
  <si>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</si>
  <si>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</si>
  <si>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</si>
  <si>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</si>
  <si>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</si>
  <si>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</si>
  <si>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</si>
  <si>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</si>
  <si>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</si>
  <si>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</si>
  <si>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</si>
  <si>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</si>
  <si>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</si>
  <si>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</si>
  <si>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</si>
  <si>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</si>
  <si>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</si>
  <si>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</si>
  <si>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</si>
  <si>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</si>
  <si>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</si>
  <si>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</si>
  <si>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</si>
  <si>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</si>
  <si>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</si>
  <si>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</si>
  <si>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</si>
  <si>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</si>
  <si>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</si>
  <si>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</si>
  <si>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</si>
  <si>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</si>
  <si>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</si>
  <si>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</si>
  <si>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</si>
  <si>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</si>
  <si>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</si>
  <si>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</si>
  <si>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</si>
  <si>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</si>
  <si>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</si>
  <si>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</si>
  <si>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</si>
  <si>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</si>
  <si>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</si>
  <si>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</si>
  <si>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</si>
  <si>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</si>
  <si>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</si>
  <si>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</si>
  <si>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</si>
  <si>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</si>
  <si>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</si>
  <si>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</si>
  <si>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</si>
  <si>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</si>
  <si>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</si>
  <si>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</si>
  <si>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</si>
  <si>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</si>
  <si>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</si>
  <si>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</si>
  <si>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</si>
  <si>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</si>
  <si>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</si>
  <si>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</si>
  <si>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</si>
  <si>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</si>
  <si>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</si>
  <si>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</si>
  <si>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</si>
  <si>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</si>
  <si>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</si>
  <si>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</si>
  <si>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</si>
  <si>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</si>
  <si>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</si>
  <si>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</si>
  <si>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</si>
  <si>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</si>
  <si>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</si>
  <si>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</si>
  <si>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</si>
  <si>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</si>
  <si>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</si>
  <si>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</si>
  <si>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</si>
  <si>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</si>
  <si>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</si>
  <si>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</si>
  <si>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</si>
  <si>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</si>
  <si>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</si>
  <si>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</si>
  <si>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</si>
  <si>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</si>
  <si>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</si>
  <si>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</si>
  <si>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</si>
  <si>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</si>
  <si>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</si>
  <si>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</si>
  <si>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</si>
  <si>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</si>
  <si>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</si>
  <si>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</si>
  <si>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</si>
  <si>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</si>
  <si>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</si>
  <si>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</si>
  <si>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</si>
  <si>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</si>
  <si>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</si>
  <si>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</si>
  <si>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</si>
  <si>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</si>
  <si>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</si>
  <si>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</si>
  <si>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</si>
  <si>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</si>
  <si>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</si>
  <si>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</si>
  <si>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</si>
  <si>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</si>
  <si>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</si>
  <si>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</si>
  <si>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</si>
  <si>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</si>
  <si>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</si>
  <si>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</si>
  <si>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</si>
  <si>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</si>
  <si>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</si>
  <si>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</si>
  <si>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</si>
  <si>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</si>
  <si>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</si>
  <si>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</si>
  <si>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</si>
  <si>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</si>
  <si>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</si>
  <si>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</si>
  <si>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</si>
  <si>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</si>
  <si>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</si>
  <si>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</si>
  <si>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</si>
  <si>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</si>
  <si>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</si>
  <si>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</si>
  <si>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</si>
  <si>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</si>
  <si>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</si>
  <si>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</si>
  <si>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</si>
  <si>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</si>
  <si>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</si>
  <si>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</si>
  <si>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</si>
  <si>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</si>
  <si>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</si>
  <si>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</si>
  <si>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</si>
  <si>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</si>
  <si>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</si>
  <si>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</si>
  <si>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</si>
  <si>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</si>
  <si>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</si>
  <si>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</si>
  <si>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</si>
  <si>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</si>
  <si>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</si>
  <si>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</si>
  <si>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</si>
  <si>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</si>
  <si>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</si>
  <si>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</si>
  <si>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</si>
  <si>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</si>
  <si>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</si>
  <si>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</si>
  <si>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</si>
  <si>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</si>
  <si>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</si>
  <si>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</si>
  <si>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</si>
  <si>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</si>
  <si>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</si>
  <si>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</si>
  <si>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</si>
  <si>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</si>
  <si>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</si>
  <si>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</si>
  <si>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</si>
  <si>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</si>
  <si>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</si>
  <si>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</si>
  <si>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</si>
  <si>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</si>
  <si>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</si>
  <si>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</si>
  <si>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</si>
  <si>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</si>
  <si>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</si>
  <si>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</si>
  <si>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</si>
  <si>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</si>
  <si>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</si>
  <si>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</si>
  <si>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</si>
  <si>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</si>
  <si>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</si>
  <si>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</si>
  <si>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</si>
  <si>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</si>
  <si>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</si>
  <si>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</si>
  <si>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</si>
  <si>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</si>
  <si>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</si>
  <si>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</si>
  <si>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</si>
  <si>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</si>
  <si>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</si>
  <si>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</si>
  <si>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</si>
  <si>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</si>
  <si>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</si>
  <si>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</si>
  <si>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</si>
  <si>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</si>
  <si>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</si>
  <si>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</si>
  <si>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</si>
  <si>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</si>
  <si>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</si>
  <si>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</si>
  <si>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</si>
  <si>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</si>
  <si>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</si>
  <si>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</si>
  <si>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</si>
  <si>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</si>
  <si>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</si>
  <si>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</si>
  <si>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</si>
  <si>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</si>
  <si>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</si>
  <si>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</si>
  <si>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</si>
  <si>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</si>
  <si>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</si>
  <si>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</si>
  <si>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</si>
  <si>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</si>
  <si>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</si>
  <si>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</si>
  <si>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</si>
  <si>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</si>
  <si>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</si>
  <si>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</si>
  <si>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</si>
  <si>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</si>
  <si>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</si>
  <si>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</si>
  <si>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</si>
  <si>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</si>
  <si>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</si>
  <si>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</si>
  <si>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</si>
  <si>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</si>
  <si>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</si>
  <si>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</si>
  <si>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</si>
  <si>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</si>
  <si>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</si>
  <si>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</si>
  <si>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</si>
  <si>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</si>
  <si>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</si>
  <si>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</si>
  <si>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</si>
  <si>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</si>
  <si>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</si>
  <si>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</si>
  <si>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</si>
  <si>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</si>
  <si>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</si>
  <si>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</si>
  <si>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</si>
  <si>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</si>
  <si>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</si>
  <si>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</si>
  <si>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</si>
  <si>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</si>
  <si>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</si>
  <si>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</si>
  <si>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</si>
  <si>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</si>
  <si>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</si>
  <si>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</si>
  <si>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</si>
  <si>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</si>
  <si>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</si>
  <si>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</si>
  <si>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</si>
  <si>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</si>
  <si>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</si>
  <si>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</si>
  <si>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</si>
  <si>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</si>
  <si>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</si>
  <si>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</si>
  <si>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</si>
  <si>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</si>
  <si>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</si>
  <si>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</si>
  <si>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</si>
  <si>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</si>
  <si>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</si>
  <si>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</si>
  <si>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</si>
  <si>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</si>
  <si>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</si>
  <si>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</si>
  <si>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</si>
  <si>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</si>
  <si>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</si>
  <si>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</si>
  <si>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</si>
  <si>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</si>
  <si>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</si>
  <si>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</si>
  <si>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</si>
  <si>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</si>
  <si>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</si>
  <si>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</si>
  <si>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</si>
  <si>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</si>
  <si>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</si>
  <si>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</si>
  <si>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</si>
  <si>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</si>
  <si>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</si>
  <si>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</si>
  <si>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</si>
  <si>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</si>
  <si>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</si>
  <si>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</si>
  <si>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</si>
  <si>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</si>
  <si>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</si>
  <si>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</si>
  <si>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</si>
  <si>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</si>
  <si>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</si>
  <si>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</si>
  <si>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</si>
  <si>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</si>
  <si>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</si>
  <si>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</si>
  <si>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</si>
  <si>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</si>
  <si>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</si>
  <si>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</si>
  <si>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</si>
  <si>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</si>
  <si>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</si>
  <si>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</si>
  <si>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</si>
  <si>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</si>
  <si>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</si>
  <si>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</si>
  <si>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</si>
  <si>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</si>
  <si>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</si>
  <si>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</si>
  <si>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</si>
  <si>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</si>
  <si>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</si>
  <si>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</si>
  <si>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</si>
  <si>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</si>
  <si>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</si>
  <si>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</si>
  <si>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</si>
  <si>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</si>
  <si>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</si>
  <si>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</si>
  <si>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</si>
  <si>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</si>
  <si>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</si>
  <si>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</si>
  <si>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</si>
  <si>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</si>
  <si>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</si>
  <si>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</si>
  <si>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</si>
  <si>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</si>
  <si>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</si>
  <si>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</si>
  <si>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</si>
  <si>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</si>
  <si>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</si>
  <si>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</si>
  <si>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</si>
  <si>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</si>
  <si>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</si>
  <si>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</si>
  <si>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</si>
  <si>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</si>
  <si>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</si>
  <si>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</si>
  <si>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</si>
  <si>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</si>
  <si>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</si>
  <si>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</si>
  <si>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</si>
  <si>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</si>
  <si>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</si>
  <si>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</si>
  <si>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</si>
  <si>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</si>
  <si>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</si>
  <si>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</si>
  <si>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</si>
  <si>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</si>
  <si>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</si>
  <si>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</si>
  <si>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</si>
  <si>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</si>
  <si>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</si>
  <si>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</si>
  <si>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</si>
  <si>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</si>
  <si>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</si>
  <si>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</si>
  <si>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</si>
  <si>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</si>
  <si>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</si>
  <si>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</si>
  <si>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</si>
  <si>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</si>
  <si>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</si>
  <si>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</si>
  <si>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</si>
  <si>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</si>
  <si>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</si>
  <si>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</si>
  <si>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</si>
  <si>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</si>
  <si>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</si>
  <si>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</si>
  <si>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</si>
  <si>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</si>
  <si>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</si>
  <si>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</si>
  <si>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</si>
  <si>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</si>
  <si>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</si>
  <si>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</si>
  <si>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</si>
  <si>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</si>
  <si>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</si>
  <si>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</si>
  <si>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</si>
  <si>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</si>
  <si>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</si>
  <si>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</si>
  <si>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</si>
  <si>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</si>
  <si>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</si>
  <si>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</si>
  <si>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</si>
  <si>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</si>
  <si>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</si>
  <si>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</si>
  <si>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</si>
  <si>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</si>
  <si>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</si>
  <si>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</si>
  <si>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</si>
  <si>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</si>
  <si>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</si>
  <si>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</si>
  <si>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</si>
  <si>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</si>
  <si>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</si>
  <si>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</si>
  <si>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</si>
  <si>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</si>
  <si>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</si>
  <si>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</si>
  <si>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</si>
  <si>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</si>
  <si>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</si>
  <si>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</si>
  <si>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</si>
  <si>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</si>
  <si>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</si>
  <si>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</si>
  <si>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</si>
  <si>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</si>
  <si>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</si>
  <si>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</si>
  <si>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</si>
  <si>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</si>
  <si>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</si>
  <si>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</si>
  <si>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</si>
  <si>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</si>
  <si>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</si>
  <si>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</si>
  <si>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</si>
  <si>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</si>
  <si>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</si>
  <si>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</si>
  <si>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</si>
  <si>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</si>
  <si>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</si>
  <si>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</si>
  <si>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</si>
  <si>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</si>
  <si>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</si>
  <si>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</si>
  <si>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</si>
  <si>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</si>
  <si>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</si>
  <si>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</si>
  <si>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</si>
  <si>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</si>
  <si>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</si>
  <si>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</si>
  <si>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</si>
  <si>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</si>
  <si>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</si>
  <si>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</si>
  <si>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</si>
  <si>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</si>
  <si>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</si>
  <si>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</si>
  <si>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</si>
  <si>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</si>
  <si>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</si>
  <si>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</si>
  <si>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</si>
  <si>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</si>
  <si>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</si>
  <si>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</si>
  <si>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</si>
  <si>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</si>
  <si>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</si>
  <si>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</si>
  <si>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</si>
  <si>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</si>
  <si>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</si>
  <si>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</si>
  <si>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</si>
  <si>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</si>
  <si>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</si>
  <si>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</si>
  <si>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</si>
  <si>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</si>
  <si>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</si>
  <si>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</si>
  <si>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</si>
  <si>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</si>
  <si>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</si>
  <si>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</si>
  <si>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</si>
  <si>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</si>
  <si>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</si>
  <si>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</si>
  <si>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</si>
  <si>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</si>
  <si>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</si>
  <si>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</si>
  <si>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</si>
  <si>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</si>
  <si>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</si>
  <si>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</si>
  <si>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</si>
  <si>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</si>
  <si>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</si>
  <si>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</si>
  <si>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</si>
  <si>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</si>
  <si>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</si>
  <si>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</si>
  <si>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</si>
  <si>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</si>
  <si>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</si>
  <si>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</si>
  <si>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</si>
  <si>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</si>
  <si>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</si>
  <si>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</si>
  <si>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</si>
  <si>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</si>
  <si>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</si>
  <si>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</si>
  <si>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</si>
  <si>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</si>
  <si>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</si>
  <si>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</si>
  <si>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</si>
  <si>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</si>
  <si>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</si>
  <si>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</si>
  <si>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</si>
  <si>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</si>
  <si>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</si>
  <si>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</si>
  <si>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</si>
  <si>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</si>
  <si>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</si>
  <si>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</si>
  <si>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</si>
  <si>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</si>
  <si>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</si>
  <si>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</si>
  <si>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</si>
  <si>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</si>
  <si>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</si>
  <si>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</si>
  <si>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</si>
  <si>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</si>
  <si>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</si>
  <si>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</si>
  <si>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</si>
  <si>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</si>
  <si>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</si>
  <si>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</si>
  <si>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</si>
  <si>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</si>
  <si>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</si>
  <si>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</si>
  <si>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</si>
  <si>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</si>
  <si>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</si>
  <si>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</si>
  <si>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</si>
  <si>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</si>
  <si>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</si>
  <si>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</si>
  <si>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</si>
  <si>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</si>
  <si>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</si>
  <si>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</si>
  <si>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</si>
  <si>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</si>
  <si>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</si>
  <si>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</si>
  <si>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</si>
  <si>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</si>
  <si>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</si>
  <si>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</si>
  <si>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</si>
  <si>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</si>
  <si>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</si>
  <si>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</si>
  <si>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</si>
  <si>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</si>
  <si>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</si>
  <si>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</si>
  <si>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</si>
  <si>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</si>
  <si>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</si>
  <si>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</si>
  <si>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</si>
  <si>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</si>
  <si>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</si>
  <si>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</si>
  <si>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</si>
  <si>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</si>
  <si>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</si>
  <si>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</si>
  <si>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</si>
  <si>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</si>
  <si>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</si>
  <si>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</si>
  <si>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</si>
  <si>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</si>
  <si>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</si>
  <si>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</si>
  <si>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</si>
  <si>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</si>
  <si>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</si>
  <si>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</si>
  <si>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</si>
  <si>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</si>
  <si>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</si>
  <si>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</si>
  <si>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</si>
  <si>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</si>
  <si>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</si>
  <si>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</si>
  <si>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</si>
  <si>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</si>
  <si>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</si>
  <si>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</si>
  <si>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</si>
  <si>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</si>
  <si>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</si>
  <si>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</si>
  <si>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</si>
  <si>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</si>
  <si>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</si>
  <si>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</si>
  <si>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</si>
  <si>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</si>
  <si>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</si>
  <si>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</si>
  <si>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</si>
  <si>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</si>
  <si>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</si>
  <si>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</si>
  <si>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</si>
  <si>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</si>
  <si>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</si>
  <si>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</si>
  <si>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</si>
  <si>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</si>
  <si>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</si>
  <si>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</si>
  <si>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</si>
  <si>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</si>
  <si>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</si>
  <si>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</si>
  <si>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</si>
  <si>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</si>
  <si>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</si>
  <si>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</si>
  <si>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</si>
  <si>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</si>
  <si>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</si>
  <si>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</si>
  <si>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</si>
  <si>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</si>
  <si>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</si>
  <si>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</si>
  <si>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</si>
  <si>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</si>
  <si>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</si>
  <si>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</si>
  <si>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</si>
  <si>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</si>
  <si>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</si>
  <si>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</si>
  <si>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</si>
  <si>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</si>
  <si>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</si>
  <si>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</si>
  <si>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</si>
  <si>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</si>
  <si>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</si>
  <si>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</si>
  <si>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</si>
  <si>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</si>
  <si>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</si>
  <si>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</si>
  <si>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</si>
  <si>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</si>
  <si>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</si>
  <si>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</si>
  <si>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</si>
  <si>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</si>
  <si>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</si>
  <si>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</si>
  <si>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</si>
  <si>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</si>
  <si>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</si>
  <si>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</si>
  <si>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</si>
  <si>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</si>
  <si>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</si>
  <si>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</si>
  <si>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</si>
  <si>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</si>
  <si>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</si>
  <si>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</si>
  <si>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</si>
  <si>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</si>
  <si>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</si>
  <si>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</si>
  <si>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</si>
  <si>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</si>
  <si>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</si>
  <si>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</si>
  <si>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</si>
  <si>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</si>
  <si>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</si>
  <si>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</si>
  <si>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</si>
  <si>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</si>
  <si>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</si>
  <si>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</si>
  <si>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</si>
  <si>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</si>
  <si>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</si>
  <si>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</si>
  <si>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</si>
  <si>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</si>
  <si>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</si>
  <si>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</si>
  <si>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</si>
  <si>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</si>
  <si>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</si>
  <si>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</si>
  <si>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</si>
  <si>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</si>
  <si>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</si>
  <si>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</si>
  <si>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</si>
  <si>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</si>
  <si>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</si>
  <si>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</si>
  <si>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</si>
  <si>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</si>
  <si>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</si>
  <si>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</si>
  <si>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</si>
  <si>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</si>
  <si>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</si>
  <si>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</si>
  <si>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</si>
  <si>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</si>
  <si>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</si>
  <si>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</si>
  <si>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</si>
  <si>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</si>
  <si>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</si>
  <si>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</si>
  <si>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</si>
  <si>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</si>
  <si>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</si>
  <si>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</si>
  <si>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</si>
  <si>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</si>
  <si>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</si>
  <si>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</si>
  <si>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</si>
  <si>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</si>
  <si>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</si>
  <si>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</si>
  <si>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</si>
  <si>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</si>
  <si>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</si>
  <si>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</si>
  <si>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</si>
  <si>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</si>
  <si>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</si>
  <si>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</si>
  <si>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</si>
  <si>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</si>
  <si>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</si>
  <si>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</si>
  <si>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</si>
  <si>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</si>
  <si>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</si>
  <si>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</si>
  <si>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</si>
  <si>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</si>
  <si>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</si>
  <si>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</si>
  <si>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</si>
  <si>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</si>
  <si>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</si>
  <si>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</si>
  <si>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</si>
  <si>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</si>
  <si>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</si>
  <si>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</si>
  <si>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</si>
  <si>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</si>
  <si>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</si>
  <si>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</si>
  <si>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</si>
  <si>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</si>
  <si>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</si>
  <si>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</si>
  <si>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</si>
  <si>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</si>
  <si>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</si>
  <si>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</si>
  <si>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</si>
  <si>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</si>
  <si>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</si>
  <si>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</si>
  <si>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</si>
  <si>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</si>
  <si>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</si>
  <si>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</si>
  <si>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</si>
  <si>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</si>
  <si>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</si>
  <si>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</si>
  <si>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</si>
  <si>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</si>
  <si>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</si>
  <si>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</si>
  <si>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</si>
  <si>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</si>
  <si>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</si>
  <si>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</si>
  <si>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</si>
  <si>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</si>
  <si>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</si>
  <si>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</si>
  <si>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</si>
  <si>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</si>
  <si>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</si>
  <si>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</si>
  <si>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</si>
  <si>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</si>
  <si>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</si>
  <si>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</si>
  <si>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</si>
  <si>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</si>
  <si>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</si>
  <si>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</si>
  <si>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</si>
  <si>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</si>
  <si>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</si>
  <si>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</si>
  <si>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</si>
  <si>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</si>
  <si>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</si>
  <si>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</si>
  <si>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</si>
  <si>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</si>
  <si>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</si>
  <si>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</si>
  <si>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</si>
  <si>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</si>
  <si>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</si>
  <si>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</si>
  <si>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</si>
  <si>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</si>
  <si>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</si>
  <si>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</si>
  <si>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</si>
  <si>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</si>
  <si>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</si>
  <si>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</si>
  <si>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</si>
  <si>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</si>
  <si>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</si>
  <si>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</si>
  <si>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</si>
  <si>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</si>
  <si>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</si>
  <si>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</si>
  <si>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</si>
  <si>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</si>
  <si>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</si>
  <si>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</si>
  <si>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</si>
  <si>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</si>
  <si>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</si>
  <si>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</si>
  <si>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</si>
  <si>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</si>
  <si>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</si>
  <si>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</si>
  <si>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</si>
  <si>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</si>
  <si>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</si>
  <si>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</si>
  <si>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</si>
  <si>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</si>
  <si>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</si>
  <si>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</si>
  <si>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</si>
  <si>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</si>
  <si>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</si>
  <si>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</si>
  <si>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</si>
  <si>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</si>
  <si>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</si>
  <si>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</si>
  <si>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</si>
  <si>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</si>
  <si>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</si>
  <si>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</si>
  <si>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</si>
  <si>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</si>
  <si>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</si>
  <si>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</si>
  <si>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</si>
  <si>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</si>
  <si>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</si>
  <si>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</si>
  <si>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</si>
  <si>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</si>
  <si>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</si>
  <si>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</si>
  <si>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</si>
  <si>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</si>
  <si>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</si>
  <si>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</si>
  <si>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</si>
  <si>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</si>
  <si>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</si>
  <si>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</si>
  <si>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</si>
  <si>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</si>
  <si>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</si>
  <si>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</si>
  <si>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</si>
  <si>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</si>
  <si>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</si>
  <si>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</si>
  <si>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</si>
  <si>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</si>
  <si>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</si>
  <si>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</si>
  <si>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</si>
  <si>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</si>
  <si>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</si>
  <si>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</si>
  <si>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</si>
  <si>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</si>
  <si>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</si>
  <si>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</si>
  <si>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</si>
  <si>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</si>
  <si>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</si>
  <si>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</si>
  <si>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</si>
  <si>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</si>
  <si>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</si>
  <si>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</si>
  <si>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</si>
  <si>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</si>
  <si>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</si>
  <si>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</si>
  <si>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</si>
  <si>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</si>
  <si>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</si>
  <si>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</si>
  <si>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</si>
  <si>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</si>
  <si>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</si>
  <si>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</si>
  <si>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</si>
  <si>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</si>
  <si>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</si>
  <si>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</si>
  <si>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</si>
  <si>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</si>
  <si>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</si>
  <si>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</si>
  <si>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</si>
  <si>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</si>
  <si>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</si>
  <si>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</si>
  <si>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</si>
  <si>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</si>
  <si>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</si>
  <si>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</si>
  <si>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</si>
  <si>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</si>
  <si>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</si>
  <si>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</si>
  <si>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</si>
  <si>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</si>
  <si>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</si>
  <si>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</si>
  <si>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</si>
  <si>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</si>
  <si>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</si>
  <si>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</si>
  <si>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</si>
  <si>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</si>
  <si>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</si>
  <si>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</si>
  <si>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</si>
  <si>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</si>
  <si>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</si>
  <si>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</si>
  <si>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</si>
  <si>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</si>
  <si>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</si>
  <si>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</si>
  <si>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</si>
  <si>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</si>
  <si>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</si>
  <si>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</si>
  <si>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</si>
  <si>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</si>
  <si>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</si>
  <si>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</si>
  <si>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</si>
  <si>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</si>
  <si>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</si>
  <si>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</si>
  <si>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</si>
  <si>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</si>
  <si>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</si>
  <si>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</si>
  <si>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</si>
  <si>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</si>
  <si>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</si>
  <si>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</si>
  <si>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</si>
  <si>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</si>
  <si>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</si>
  <si>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</si>
  <si>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</si>
  <si>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</si>
  <si>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</si>
  <si>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</si>
  <si>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</si>
  <si>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</si>
  <si>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</si>
  <si>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</si>
  <si>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</si>
  <si>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</si>
  <si>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</si>
  <si>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</si>
  <si>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</si>
  <si>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</si>
  <si>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</si>
  <si>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</si>
  <si>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</si>
  <si>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</si>
  <si>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</si>
  <si>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</si>
  <si>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</si>
  <si>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</si>
  <si>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</si>
  <si>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</si>
  <si>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</si>
  <si>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</si>
  <si>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</si>
  <si>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</si>
  <si>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</si>
  <si>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</si>
  <si>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</si>
  <si>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</si>
  <si>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</si>
  <si>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</si>
  <si>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</si>
  <si>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</si>
  <si>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</si>
  <si>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</si>
  <si>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</si>
  <si>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</si>
  <si>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</si>
  <si>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</si>
  <si>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</si>
  <si>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</si>
  <si>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</si>
  <si>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</si>
  <si>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</si>
  <si>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</si>
  <si>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</si>
  <si>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</si>
  <si>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</si>
  <si>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</si>
  <si>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</si>
  <si>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</si>
  <si>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</si>
  <si>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</si>
  <si>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</si>
  <si>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</si>
  <si>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</si>
  <si>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</si>
  <si>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</si>
  <si>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</si>
  <si>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</si>
  <si>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</si>
  <si>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</si>
  <si>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</si>
  <si>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</si>
  <si>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</si>
  <si>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</si>
  <si>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</si>
  <si>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</si>
  <si>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</si>
  <si>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</si>
  <si>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</si>
  <si>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</si>
  <si>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</si>
  <si>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</si>
  <si>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</si>
  <si>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</si>
  <si>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</si>
  <si>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</si>
  <si>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</si>
  <si>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</si>
  <si>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</si>
  <si>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</si>
  <si>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</si>
  <si>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</si>
  <si>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</si>
  <si>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</si>
  <si>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</si>
  <si>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</si>
  <si>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</si>
  <si>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</si>
  <si>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</si>
  <si>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</si>
  <si>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</si>
  <si>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</si>
  <si>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</si>
  <si>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</si>
  <si>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</si>
  <si>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</si>
  <si>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</si>
  <si>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</si>
  <si>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</si>
  <si>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</si>
  <si>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</si>
  <si>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</si>
  <si>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</si>
  <si>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</si>
  <si>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</si>
  <si>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</si>
  <si>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</si>
  <si>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</si>
  <si>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</si>
  <si>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</si>
  <si>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</si>
  <si>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</si>
  <si>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</si>
  <si>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</si>
  <si>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</si>
  <si>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</si>
  <si>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</si>
  <si>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</si>
  <si>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</si>
  <si>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</si>
  <si>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</si>
  <si>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</si>
  <si>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</si>
  <si>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</si>
  <si>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</si>
  <si>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</si>
  <si>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</si>
  <si>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</si>
  <si>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</si>
  <si>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</si>
  <si>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</si>
  <si>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</si>
  <si>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</si>
  <si>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</si>
  <si>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</si>
  <si>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</si>
  <si>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</si>
  <si>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</si>
  <si>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</si>
  <si>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</si>
  <si>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</si>
  <si>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</si>
  <si>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</si>
  <si>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</si>
  <si>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</si>
  <si>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</si>
  <si>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</si>
  <si>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</si>
  <si>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</si>
  <si>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</si>
  <si>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</si>
  <si>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</si>
  <si>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</si>
  <si>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</si>
  <si>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</si>
  <si>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</si>
  <si>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</si>
  <si>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</si>
  <si>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</si>
  <si>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</si>
  <si>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</si>
  <si>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</si>
  <si>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</si>
  <si>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</si>
  <si>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</si>
  <si>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</si>
  <si>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</si>
  <si>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</si>
  <si>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</si>
  <si>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</si>
  <si>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</si>
  <si>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</si>
  <si>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</si>
  <si>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</si>
  <si>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</si>
  <si>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</si>
  <si>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</si>
  <si>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</si>
  <si>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</si>
  <si>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</si>
  <si>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</si>
  <si>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</si>
  <si>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</si>
  <si>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</si>
  <si>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</si>
  <si>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</si>
  <si>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</si>
  <si>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</si>
  <si>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</si>
  <si>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</si>
  <si>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</si>
  <si>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</si>
  <si>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</si>
  <si>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</si>
  <si>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</si>
  <si>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</si>
  <si>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</si>
  <si>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</si>
  <si>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</si>
  <si>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</si>
  <si>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</si>
  <si>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</si>
  <si>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</si>
  <si>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</si>
  <si>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</si>
  <si>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</si>
  <si>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</si>
  <si>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</si>
  <si>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</si>
  <si>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</si>
  <si>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</si>
  <si>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</si>
  <si>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</si>
  <si>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</si>
  <si>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</si>
  <si>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</si>
  <si>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</si>
  <si>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</si>
  <si>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</si>
  <si>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</si>
  <si>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</si>
  <si>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</si>
  <si>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</si>
  <si>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</si>
  <si>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</si>
  <si>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</si>
  <si>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</si>
  <si>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</si>
  <si>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</si>
  <si>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</si>
  <si>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</si>
  <si>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</si>
  <si>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</si>
  <si>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</si>
  <si>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</si>
  <si>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</si>
  <si>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</si>
  <si>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</si>
  <si>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</si>
  <si>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</si>
  <si>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</si>
  <si>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</si>
  <si>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</si>
  <si>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</si>
  <si>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</si>
  <si>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</si>
  <si>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</si>
  <si>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</si>
  <si>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</si>
  <si>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</si>
  <si>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</si>
  <si>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</si>
  <si>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</si>
  <si>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</si>
  <si>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</si>
  <si>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</si>
  <si>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</si>
  <si>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</si>
  <si>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</si>
  <si>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</si>
  <si>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</si>
  <si>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</si>
  <si>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</si>
  <si>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</si>
  <si>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</si>
  <si>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</si>
  <si>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</si>
  <si>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</si>
  <si>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</si>
  <si>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</si>
  <si>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</si>
  <si>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</si>
  <si>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</si>
  <si>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</si>
  <si>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</si>
  <si>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</si>
  <si>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</si>
  <si>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</si>
  <si>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</si>
  <si>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</si>
  <si>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</si>
  <si>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</si>
  <si>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</si>
  <si>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</si>
  <si>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</si>
  <si>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</si>
  <si>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</si>
  <si>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</si>
  <si>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</si>
  <si>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</si>
  <si>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</si>
  <si>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</si>
  <si>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</si>
  <si>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</si>
  <si>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</si>
  <si>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</si>
  <si>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</si>
  <si>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</si>
  <si>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</si>
  <si>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</si>
  <si>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</si>
  <si>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</si>
  <si>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</si>
  <si>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</si>
  <si>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</si>
  <si>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</si>
  <si>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</si>
  <si>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</si>
  <si>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</si>
  <si>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</si>
  <si>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</si>
  <si>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</si>
  <si>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</si>
  <si>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</si>
  <si>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</si>
  <si>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</si>
  <si>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</si>
  <si>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</si>
  <si>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</si>
  <si>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</si>
  <si>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</si>
  <si>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</si>
  <si>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</si>
  <si>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</si>
  <si>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</si>
  <si>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</si>
  <si>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</si>
  <si>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</si>
  <si>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</si>
  <si>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</si>
  <si>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</si>
  <si>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</si>
  <si>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</si>
  <si>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</si>
  <si>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</si>
  <si>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</si>
  <si>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</si>
  <si>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</si>
  <si>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</si>
  <si>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</si>
  <si>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</si>
  <si>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</si>
  <si>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</si>
  <si>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</si>
  <si>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</si>
  <si>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</si>
  <si>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</si>
  <si>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</si>
  <si>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</si>
  <si>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</si>
  <si>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</si>
  <si>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</si>
  <si>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</si>
  <si>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</si>
  <si>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</si>
  <si>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</si>
  <si>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</si>
  <si>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</si>
  <si>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</si>
  <si>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</si>
  <si>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</si>
  <si>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</si>
  <si>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</si>
  <si>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</si>
  <si>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</si>
  <si>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</si>
  <si>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</si>
  <si>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</si>
  <si>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</si>
  <si>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</si>
  <si>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</si>
  <si>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</si>
  <si>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</si>
  <si>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</si>
  <si>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</si>
  <si>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</si>
  <si>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</si>
  <si>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</si>
  <si>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</si>
  <si>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</si>
  <si>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</si>
  <si>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</si>
  <si>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</si>
  <si>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</si>
  <si>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</si>
  <si>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</si>
  <si>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</si>
  <si>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</si>
  <si>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</si>
  <si>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</si>
  <si>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</si>
  <si>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</si>
  <si>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</si>
  <si>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</si>
  <si>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</si>
  <si>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</si>
  <si>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</si>
  <si>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</si>
  <si>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</si>
  <si>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</si>
  <si>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</si>
  <si>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</si>
  <si>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</si>
  <si>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</si>
  <si>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</si>
  <si>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</si>
  <si>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</si>
  <si>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</si>
  <si>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</si>
  <si>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</si>
  <si>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</si>
  <si>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</si>
  <si>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</si>
  <si>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</si>
  <si>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</si>
  <si>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</si>
  <si>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</si>
  <si>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</si>
  <si>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</si>
  <si>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</si>
  <si>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</si>
  <si>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</si>
  <si>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</si>
  <si>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</si>
  <si>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</si>
  <si>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</si>
  <si>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</si>
  <si>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</si>
  <si>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</si>
  <si>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</si>
  <si>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</si>
  <si>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</si>
  <si>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</si>
  <si>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</si>
  <si>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</si>
  <si>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</si>
  <si>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</si>
  <si>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</si>
  <si>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</si>
  <si>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</si>
  <si>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</si>
  <si>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</si>
  <si>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</si>
  <si>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</si>
  <si>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</si>
  <si>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</si>
  <si>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</si>
  <si>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</si>
  <si>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</si>
  <si>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</si>
  <si>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</si>
  <si>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</si>
  <si>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</si>
  <si>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</si>
  <si>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</si>
  <si>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</si>
  <si>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</si>
  <si>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</si>
  <si>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</si>
  <si>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</si>
  <si>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</si>
  <si>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</si>
  <si>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</si>
  <si>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</si>
  <si>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</si>
  <si>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</si>
  <si>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</si>
  <si>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</si>
  <si>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</si>
  <si>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</si>
  <si>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</si>
  <si>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</si>
  <si>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</si>
  <si>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</si>
  <si>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</si>
  <si>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</si>
  <si>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</si>
  <si>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</si>
  <si>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</si>
  <si>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</si>
  <si>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</si>
  <si>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</si>
  <si>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</si>
  <si>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</si>
  <si>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</si>
  <si>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</si>
  <si>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</si>
  <si>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</si>
  <si>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</si>
  <si>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</si>
  <si>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</si>
  <si>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</si>
  <si>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</si>
  <si>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</si>
  <si>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</si>
  <si>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</si>
  <si>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</si>
  <si>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</si>
  <si>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</si>
  <si>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</si>
  <si>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</si>
  <si>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</si>
  <si>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</si>
  <si>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</si>
  <si>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</si>
  <si>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</si>
  <si>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</si>
  <si>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</si>
  <si>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</si>
  <si>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</si>
  <si>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</si>
  <si>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</si>
  <si>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</si>
  <si>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</si>
  <si>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</si>
  <si>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</si>
  <si>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</si>
  <si>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</si>
  <si>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</si>
  <si>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</si>
  <si>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</si>
  <si>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</si>
  <si>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</si>
  <si>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</si>
  <si>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</si>
  <si>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</si>
  <si>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</si>
  <si>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</si>
  <si>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</si>
  <si>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</si>
  <si>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</si>
  <si>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</si>
  <si>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</si>
  <si>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</si>
  <si>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</si>
  <si>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</si>
  <si>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</si>
  <si>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</si>
  <si>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</si>
  <si>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</si>
  <si>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</si>
  <si>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</si>
  <si>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</si>
  <si>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</si>
  <si>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</si>
  <si>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</si>
  <si>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</si>
  <si>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</si>
  <si>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</si>
  <si>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</si>
  <si>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</si>
  <si>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</si>
  <si>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</si>
  <si>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</si>
  <si>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</si>
  <si>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</si>
  <si>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</si>
  <si>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</si>
  <si>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</si>
  <si>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</si>
  <si>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</si>
  <si>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</si>
  <si>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</si>
  <si>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</si>
  <si>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</si>
  <si>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</si>
  <si>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</si>
  <si>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</si>
  <si>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</si>
  <si>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</si>
  <si>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</si>
  <si>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</si>
  <si>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</si>
  <si>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</si>
  <si>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</si>
  <si>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</si>
  <si>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</si>
  <si>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</si>
  <si>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</si>
  <si>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</si>
  <si>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</si>
  <si>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</si>
  <si>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</si>
  <si>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</si>
  <si>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</si>
  <si>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</si>
  <si>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</si>
  <si>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</si>
  <si>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</si>
  <si>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</si>
  <si>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</si>
  <si>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</si>
  <si>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</si>
  <si>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</si>
  <si>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</si>
  <si>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</si>
  <si>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</si>
  <si>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</si>
  <si>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</si>
  <si>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</si>
  <si>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</si>
  <si>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</si>
  <si>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</si>
  <si>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</si>
  <si>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</si>
  <si>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</si>
  <si>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</si>
  <si>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</si>
  <si>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</si>
  <si>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</si>
  <si>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</si>
  <si>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</si>
  <si>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</si>
  <si>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</si>
  <si>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</si>
  <si>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</si>
  <si>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</si>
  <si>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</si>
  <si>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</si>
  <si>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</si>
  <si>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</si>
  <si>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</si>
  <si>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</si>
  <si>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</si>
  <si>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</si>
  <si>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</si>
  <si>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</si>
  <si>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</si>
  <si>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</si>
  <si>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</si>
  <si>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</si>
  <si>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</si>
  <si>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</si>
  <si>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</si>
  <si>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</si>
  <si>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</si>
  <si>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</si>
  <si>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</si>
  <si>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</si>
  <si>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</si>
  <si>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</si>
  <si>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</si>
  <si>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</si>
  <si>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</si>
  <si>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</si>
  <si>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</si>
  <si>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</si>
  <si>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</si>
  <si>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</si>
  <si>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</si>
  <si>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</si>
  <si>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</si>
  <si>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</si>
  <si>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</si>
  <si>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</si>
  <si>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</si>
  <si>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</si>
  <si>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</si>
  <si>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</si>
  <si>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</si>
  <si>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</si>
  <si>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</si>
  <si>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</si>
  <si>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</si>
  <si>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</si>
  <si>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</si>
  <si>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</si>
  <si>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</si>
  <si>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</si>
  <si>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</si>
  <si>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</si>
  <si>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</si>
  <si>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</si>
  <si>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</si>
  <si>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</si>
  <si>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</si>
  <si>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</si>
  <si>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</si>
  <si>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</si>
  <si>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</si>
  <si>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</si>
  <si>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</si>
  <si>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</si>
  <si>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</si>
  <si>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</si>
  <si>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</si>
  <si>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</si>
  <si>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</si>
  <si>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</si>
  <si>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</si>
  <si>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</si>
  <si>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</si>
  <si>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</si>
  <si>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</si>
  <si>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</si>
  <si>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</si>
  <si>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</si>
  <si>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</si>
  <si>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</si>
  <si>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</si>
  <si>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</si>
  <si>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</si>
  <si>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</si>
  <si>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</si>
  <si>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</si>
  <si>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</si>
  <si>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</si>
  <si>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</si>
  <si>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</si>
  <si>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</si>
  <si>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</si>
  <si>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</si>
  <si>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</si>
  <si>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</si>
  <si>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</si>
  <si>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</si>
  <si>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</si>
  <si>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</si>
  <si>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</si>
  <si>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</si>
  <si>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</si>
  <si>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</si>
  <si>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</si>
  <si>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</si>
  <si>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</si>
  <si>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</si>
  <si>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</si>
  <si>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</si>
  <si>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</si>
  <si>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</si>
  <si>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</si>
  <si>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</si>
  <si>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</si>
  <si>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</si>
  <si>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</si>
  <si>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</si>
  <si>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</si>
  <si>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</si>
  <si>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</si>
  <si>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</si>
  <si>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</si>
  <si>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</si>
  <si>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</si>
  <si>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</si>
  <si>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</si>
  <si>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</si>
  <si>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</si>
  <si>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</si>
  <si>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</si>
  <si>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</si>
  <si>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</si>
  <si>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</si>
  <si>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</si>
  <si>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</si>
  <si>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</si>
  <si>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</si>
  <si>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</si>
  <si>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</si>
  <si>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</si>
  <si>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</si>
  <si>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</si>
  <si>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</si>
  <si>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</si>
  <si>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</si>
  <si>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</si>
  <si>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</si>
  <si>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</si>
  <si>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</si>
  <si>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</si>
  <si>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</si>
  <si>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</si>
  <si>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</si>
  <si>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</si>
  <si>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</si>
  <si>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</si>
  <si>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</si>
  <si>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</si>
  <si>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</si>
  <si>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</si>
  <si>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</si>
  <si>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</si>
  <si>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</si>
  <si>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</si>
  <si>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</si>
  <si>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</si>
  <si>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</si>
  <si>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</si>
  <si>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</si>
  <si>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</si>
  <si>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</si>
  <si>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</si>
  <si>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</si>
  <si>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</si>
  <si>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</si>
  <si>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</si>
  <si>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</si>
  <si>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</si>
  <si>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</si>
  <si>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</si>
  <si>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</si>
  <si>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</si>
  <si>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</si>
  <si>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</si>
  <si>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</si>
  <si>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</si>
  <si>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</si>
  <si>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</si>
  <si>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</si>
  <si>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</si>
  <si>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</si>
  <si>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</si>
  <si>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</si>
  <si>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</si>
  <si>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</si>
  <si>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</si>
  <si>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</si>
  <si>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</si>
  <si>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</si>
  <si>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</si>
  <si>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</si>
  <si>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</si>
  <si>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</si>
  <si>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</si>
  <si>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</si>
  <si>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</si>
  <si>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</si>
  <si>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</si>
  <si>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</si>
  <si>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</si>
  <si>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</si>
  <si>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</si>
  <si>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</si>
  <si>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</si>
  <si>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</si>
  <si>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</si>
  <si>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</si>
  <si>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</si>
  <si>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</si>
  <si>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</si>
  <si>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</si>
  <si>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</si>
  <si>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</si>
  <si>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</si>
  <si>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</si>
  <si>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</si>
  <si>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</si>
  <si>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</si>
  <si>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</si>
  <si>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</si>
  <si>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</si>
  <si>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</si>
  <si>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</si>
  <si>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</si>
  <si>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</si>
  <si>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</si>
  <si>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</si>
  <si>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</si>
  <si>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</si>
  <si>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</si>
  <si>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</si>
  <si>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</si>
  <si>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</si>
  <si>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</si>
  <si>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</si>
  <si>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</si>
  <si>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</si>
  <si>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</si>
  <si>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</si>
  <si>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</si>
  <si>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</si>
  <si>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</si>
  <si>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</si>
  <si>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</si>
  <si>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</si>
  <si>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</si>
  <si>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</si>
  <si>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</si>
  <si>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</si>
  <si>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</si>
  <si>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</si>
  <si>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</si>
  <si>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</si>
  <si>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</si>
  <si>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</si>
  <si>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</si>
  <si>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</si>
  <si>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</si>
  <si>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</si>
  <si>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</si>
  <si>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</si>
  <si>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</si>
  <si>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</si>
  <si>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</si>
  <si>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</si>
  <si>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</si>
  <si>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</si>
  <si>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</si>
  <si>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</si>
  <si>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</si>
  <si>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</si>
  <si>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</si>
  <si>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</si>
  <si>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</si>
  <si>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</si>
  <si>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</si>
  <si>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</si>
  <si>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</si>
  <si>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</si>
  <si>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</si>
  <si>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</si>
  <si>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</si>
  <si>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</si>
  <si>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</si>
  <si>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</si>
  <si>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</si>
  <si>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</si>
  <si>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</si>
  <si>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</si>
  <si>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</si>
  <si>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</si>
  <si>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</si>
  <si>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</si>
  <si>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</si>
  <si>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</si>
  <si>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</si>
  <si>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</si>
  <si>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</si>
  <si>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</si>
  <si>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</si>
  <si>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</si>
  <si>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</si>
  <si>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</si>
  <si>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</si>
  <si>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</si>
  <si>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</si>
  <si>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</si>
  <si>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</si>
  <si>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</si>
  <si>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</si>
  <si>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</si>
  <si>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</si>
  <si>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</si>
  <si>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</si>
  <si>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</si>
  <si>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</si>
  <si>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</si>
  <si>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</si>
  <si>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</si>
  <si>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</si>
  <si>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</si>
  <si>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</si>
  <si>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</si>
  <si>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</si>
  <si>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</si>
  <si>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</si>
  <si>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</si>
  <si>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</si>
  <si>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</si>
  <si>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</si>
  <si>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</si>
  <si>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</si>
  <si>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</si>
  <si>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</si>
  <si>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</si>
  <si>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</si>
  <si>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</si>
  <si>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</si>
  <si>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</si>
  <si>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</si>
  <si>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</si>
  <si>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</si>
  <si>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</si>
  <si>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</si>
  <si>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</si>
  <si>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</si>
  <si>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</si>
  <si>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</si>
  <si>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</si>
  <si>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</si>
  <si>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</si>
  <si>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</si>
  <si>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</si>
  <si>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</si>
  <si>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</si>
  <si>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</si>
  <si>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</si>
  <si>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</si>
  <si>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</si>
  <si>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</si>
  <si>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</si>
  <si>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</si>
  <si>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</si>
  <si>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</si>
  <si>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</si>
  <si>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</si>
  <si>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</si>
  <si>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</si>
  <si>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</si>
  <si>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</si>
  <si>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</si>
  <si>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</si>
  <si>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</si>
  <si>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</si>
  <si>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</si>
  <si>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</si>
  <si>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</si>
  <si>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</si>
  <si>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</si>
  <si>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</si>
  <si>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</si>
  <si>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</si>
  <si>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</si>
  <si>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</si>
  <si>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</si>
  <si>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</si>
  <si>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</si>
  <si>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</si>
  <si>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</si>
  <si>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</si>
  <si>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</si>
  <si>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</si>
  <si>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</si>
  <si>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</si>
  <si>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</si>
  <si>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</si>
  <si>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</si>
  <si>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</si>
  <si>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</si>
  <si>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</si>
  <si>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</si>
  <si>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</si>
  <si>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</si>
  <si>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</si>
  <si>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</si>
  <si>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</si>
  <si>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</si>
  <si>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</si>
  <si>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</si>
  <si>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</si>
  <si>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</si>
  <si>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</si>
  <si>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</si>
  <si>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</si>
  <si>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</si>
  <si>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</si>
  <si>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</si>
  <si>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</si>
  <si>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</si>
  <si>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</si>
  <si>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</si>
  <si>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</si>
  <si>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</si>
  <si>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</si>
  <si>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</si>
  <si>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</si>
  <si>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</si>
  <si>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</si>
  <si>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</si>
  <si>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</si>
  <si>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</si>
  <si>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</si>
  <si>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</si>
  <si>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</si>
  <si>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</si>
  <si>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</si>
  <si>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</si>
  <si>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</si>
  <si>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</si>
  <si>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</si>
  <si>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</si>
  <si>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</si>
  <si>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</si>
  <si>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</si>
  <si>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</si>
  <si>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</si>
  <si>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</si>
  <si>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</si>
  <si>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</si>
  <si>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</si>
  <si>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</si>
  <si>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</si>
  <si>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</si>
  <si>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</si>
  <si>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</si>
  <si>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</si>
  <si>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</si>
  <si>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</si>
  <si>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</si>
  <si>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</si>
  <si>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</si>
  <si>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</si>
  <si>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</si>
  <si>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</si>
  <si>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</si>
  <si>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</si>
  <si>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</si>
  <si>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</si>
  <si>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</si>
  <si>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</si>
  <si>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</si>
  <si>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</si>
  <si>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</si>
  <si>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</si>
  <si>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</si>
  <si>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</si>
  <si>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</si>
  <si>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</si>
  <si>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</si>
  <si>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</si>
  <si>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</si>
  <si>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</si>
  <si>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</si>
  <si>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</si>
  <si>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</si>
  <si>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</si>
  <si>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</si>
  <si>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</si>
  <si>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</si>
  <si>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</si>
  <si>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</si>
  <si>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</si>
  <si>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</si>
  <si>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</si>
  <si>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</si>
  <si>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</si>
  <si>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</si>
  <si>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</si>
  <si>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</si>
  <si>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</si>
  <si>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</si>
  <si>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</si>
  <si>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</si>
  <si>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</si>
  <si>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</si>
  <si>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</si>
  <si>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</si>
  <si>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</si>
  <si>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</si>
  <si>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</si>
  <si>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</si>
  <si>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</si>
  <si>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</si>
  <si>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</si>
  <si>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</si>
  <si>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</si>
  <si>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</si>
  <si>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</si>
  <si>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</si>
  <si>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</si>
  <si>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</si>
  <si>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</si>
  <si>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</si>
  <si>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</si>
  <si>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</si>
  <si>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</si>
  <si>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</si>
  <si>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</si>
  <si>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</si>
  <si>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</si>
  <si>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</si>
  <si>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</si>
  <si>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</si>
  <si>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</si>
  <si>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</si>
  <si>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</si>
  <si>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</si>
  <si>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</si>
  <si>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</si>
  <si>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</si>
  <si>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</si>
  <si>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</si>
  <si>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</si>
  <si>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</si>
  <si>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</si>
  <si>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</si>
  <si>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</si>
  <si>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</si>
  <si>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</si>
  <si>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</si>
  <si>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</si>
  <si>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</si>
  <si>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</si>
  <si>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</si>
  <si>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</si>
  <si>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</si>
  <si>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</si>
  <si>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</si>
  <si>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</si>
  <si>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</si>
  <si>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</si>
  <si>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</si>
  <si>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</si>
  <si>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</si>
  <si>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</si>
  <si>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</si>
  <si>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</si>
  <si>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</si>
  <si>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</si>
  <si>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</si>
  <si>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</si>
  <si>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</si>
  <si>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</si>
  <si>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</si>
  <si>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</si>
  <si>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</si>
  <si>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</si>
  <si>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</si>
  <si>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</si>
  <si>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</si>
  <si>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</si>
  <si>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</si>
  <si>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</si>
  <si>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</si>
  <si>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</si>
  <si>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</si>
  <si>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</si>
  <si>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</si>
  <si>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</si>
  <si>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</si>
  <si>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</si>
  <si>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</si>
  <si>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</si>
  <si>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</si>
  <si>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</si>
  <si>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</si>
  <si>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</si>
  <si>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</si>
  <si>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</si>
  <si>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</si>
  <si>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</si>
  <si>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</si>
  <si>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</si>
  <si>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</si>
  <si>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</si>
  <si>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</si>
  <si>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</si>
  <si>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</si>
  <si>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</si>
  <si>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</si>
  <si>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</si>
  <si>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</si>
  <si>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</si>
  <si>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</si>
  <si>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</si>
  <si>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</si>
  <si>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</si>
  <si>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</si>
  <si>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</si>
  <si>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</si>
  <si>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</si>
  <si>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</si>
  <si>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</si>
  <si>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</si>
  <si>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</si>
  <si>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</si>
  <si>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</si>
  <si>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</si>
  <si>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</si>
  <si>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</si>
  <si>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</si>
  <si>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</si>
  <si>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</si>
  <si>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</si>
  <si>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</si>
  <si>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</si>
  <si>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</si>
  <si>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</si>
  <si>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</si>
  <si>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</si>
  <si>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</si>
  <si>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</si>
  <si>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</si>
  <si>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</si>
  <si>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</si>
  <si>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</si>
  <si>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</si>
  <si>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</si>
  <si>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</si>
  <si>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</si>
  <si>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</si>
  <si>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</si>
  <si>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</si>
  <si>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</si>
  <si>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</si>
  <si>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</si>
  <si>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</si>
  <si>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</si>
  <si>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</si>
  <si>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</si>
  <si>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</si>
  <si>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</si>
  <si>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</si>
  <si>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</si>
  <si>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</si>
  <si>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</si>
  <si>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</si>
  <si>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</si>
  <si>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</si>
  <si>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</si>
  <si>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</si>
  <si>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</si>
  <si>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</si>
  <si>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</si>
  <si>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</si>
  <si>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</si>
  <si>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</si>
  <si>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</si>
  <si>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</si>
  <si>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</si>
  <si>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</si>
  <si>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</si>
  <si>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</si>
  <si>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</si>
  <si>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</si>
  <si>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</si>
  <si>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</si>
  <si>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</si>
  <si>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</si>
  <si>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</si>
  <si>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</si>
  <si>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</si>
  <si>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</si>
  <si>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</si>
  <si>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</si>
  <si>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</si>
  <si>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</si>
  <si>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</si>
  <si>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</si>
  <si>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</si>
  <si>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</si>
  <si>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</si>
  <si>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</si>
  <si>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</si>
  <si>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</si>
  <si>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</si>
  <si>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</si>
  <si>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</si>
  <si>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</si>
  <si>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</si>
  <si>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</si>
  <si>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</si>
  <si>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</si>
  <si>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</si>
  <si>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</si>
  <si>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</si>
  <si>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</si>
  <si>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</si>
  <si>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</si>
  <si>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</si>
  <si>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</si>
  <si>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</si>
  <si>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</si>
  <si>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</si>
  <si>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</si>
  <si>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</si>
  <si>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</si>
  <si>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</si>
  <si>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</si>
  <si>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</si>
  <si>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</si>
  <si>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</si>
  <si>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</si>
  <si>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</si>
  <si>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</si>
  <si>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</si>
  <si>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</si>
  <si>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</si>
  <si>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</si>
  <si>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</si>
  <si>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</si>
  <si>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</si>
  <si>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</si>
  <si>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</si>
  <si>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</si>
  <si>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</si>
  <si>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</si>
  <si>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</si>
  <si>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</si>
  <si>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</si>
  <si>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</si>
  <si>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</si>
  <si>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</si>
  <si>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</si>
  <si>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</si>
  <si>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</si>
  <si>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</si>
  <si>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</si>
  <si>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</si>
  <si>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</si>
  <si>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</si>
  <si>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</si>
  <si>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</si>
  <si>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</si>
  <si>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</si>
  <si>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</si>
  <si>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</si>
  <si>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</si>
  <si>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</si>
  <si>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</si>
  <si>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</si>
  <si>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</si>
  <si>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</si>
  <si>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</si>
  <si>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</si>
  <si>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</si>
  <si>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</si>
  <si>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</si>
  <si>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</si>
  <si>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</si>
  <si>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</si>
  <si>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</si>
  <si>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</si>
  <si>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</si>
  <si>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</si>
  <si>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</si>
  <si>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</si>
  <si>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</si>
  <si>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</si>
  <si>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</si>
  <si>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</si>
  <si>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</si>
  <si>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</si>
  <si>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</si>
  <si>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</si>
  <si>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</si>
  <si>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</si>
  <si>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</si>
  <si>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</si>
  <si>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</si>
  <si>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</si>
  <si>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</si>
  <si>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</si>
  <si>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</si>
  <si>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</si>
  <si>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</si>
  <si>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</si>
  <si>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</si>
  <si>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</si>
  <si>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</si>
  <si>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</si>
  <si>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</si>
  <si>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</si>
  <si>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</si>
  <si>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</si>
  <si>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</si>
  <si>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</si>
  <si>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</si>
  <si>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</si>
  <si>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</si>
  <si>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</si>
  <si>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</si>
  <si>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</si>
  <si>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</si>
  <si>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</si>
  <si>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</si>
  <si>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</si>
  <si>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</si>
  <si>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</si>
  <si>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</si>
  <si>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</si>
  <si>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</si>
  <si>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</si>
  <si>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</si>
  <si>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</si>
  <si>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</si>
  <si>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</si>
  <si>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</si>
  <si>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</si>
  <si>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</si>
  <si>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</si>
  <si>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</si>
  <si>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</si>
  <si>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</si>
  <si>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</si>
  <si>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</si>
  <si>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</si>
  <si>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</si>
  <si>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</si>
  <si>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</si>
  <si>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</si>
  <si>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</si>
  <si>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</si>
  <si>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</si>
  <si>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</si>
  <si>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</si>
  <si>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</si>
  <si>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</si>
  <si>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</si>
  <si>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</si>
  <si>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</si>
  <si>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</si>
  <si>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</si>
  <si>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</si>
  <si>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</si>
  <si>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</si>
  <si>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</si>
  <si>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</si>
  <si>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</si>
  <si>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</si>
  <si>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</si>
  <si>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</si>
  <si>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</si>
  <si>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</si>
  <si>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</si>
  <si>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</si>
  <si>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</si>
  <si>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</si>
  <si>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</si>
  <si>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</si>
  <si>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</si>
  <si>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</si>
  <si>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</si>
  <si>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</si>
  <si>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</si>
  <si>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</si>
  <si>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</si>
  <si>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</si>
  <si>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</si>
  <si>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</si>
  <si>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</si>
  <si>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</si>
  <si>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</si>
  <si>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</si>
  <si>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</si>
  <si>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</si>
  <si>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</si>
  <si>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</si>
  <si>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</si>
  <si>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</si>
  <si>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</si>
  <si>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</si>
  <si>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</si>
  <si>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</si>
  <si>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</si>
  <si>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</si>
  <si>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</si>
  <si>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</si>
  <si>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</si>
  <si>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</si>
  <si>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</si>
  <si>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</si>
  <si>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</si>
  <si>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</si>
  <si>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</si>
  <si>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</si>
  <si>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</si>
  <si>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</si>
  <si>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</si>
  <si>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</si>
  <si>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</si>
  <si>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</si>
  <si>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</si>
  <si>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</si>
  <si>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</si>
  <si>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</si>
  <si>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</si>
  <si>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</si>
  <si>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</si>
  <si>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</si>
  <si>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</si>
  <si>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</si>
  <si>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</si>
  <si>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</si>
  <si>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</si>
  <si>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</si>
  <si>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</si>
  <si>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</si>
  <si>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</si>
  <si>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</si>
  <si>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</si>
  <si>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</si>
  <si>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</si>
  <si>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</si>
  <si>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</si>
  <si>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</si>
  <si>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</si>
  <si>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</si>
  <si>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</si>
  <si>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</si>
  <si>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</si>
  <si>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</si>
  <si>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</si>
  <si>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</si>
  <si>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</si>
  <si>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</si>
  <si>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</si>
  <si>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</si>
  <si>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</si>
  <si>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</si>
  <si>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</si>
  <si>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</si>
  <si>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</si>
  <si>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</si>
  <si>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</si>
  <si>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</si>
  <si>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</si>
  <si>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</si>
  <si>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</si>
  <si>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</si>
  <si>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</si>
  <si>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</si>
  <si>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</si>
  <si>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</si>
  <si>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</si>
  <si>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</si>
  <si>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</si>
  <si>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</si>
  <si>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</si>
  <si>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</si>
  <si>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</si>
  <si>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</si>
  <si>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</si>
  <si>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</si>
  <si>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</si>
  <si>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</si>
  <si>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</si>
  <si>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</si>
  <si>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</si>
  <si>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</si>
  <si>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</si>
  <si>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</si>
  <si>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</si>
  <si>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</si>
  <si>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</si>
  <si>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</si>
  <si>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</si>
  <si>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</si>
  <si>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</si>
  <si>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</si>
  <si>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</si>
  <si>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</si>
  <si>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</si>
  <si>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</si>
  <si>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</si>
  <si>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</si>
  <si>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</si>
  <si>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</si>
  <si>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</si>
  <si>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</si>
  <si>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</si>
  <si>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</si>
  <si>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</si>
  <si>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</si>
  <si>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</si>
  <si>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</si>
  <si>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</si>
  <si>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</si>
  <si>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</si>
  <si>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</si>
  <si>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</si>
  <si>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</si>
  <si>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</si>
  <si>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</si>
  <si>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</si>
  <si>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</si>
  <si>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</si>
  <si>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</si>
  <si>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</si>
  <si>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</si>
  <si>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</si>
  <si>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</si>
  <si>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</si>
  <si>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</si>
  <si>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</si>
  <si>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</si>
  <si>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</si>
  <si>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</si>
  <si>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</si>
  <si>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</si>
  <si>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</si>
  <si>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</si>
  <si>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</si>
  <si>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</si>
  <si>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</si>
  <si>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</si>
  <si>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</si>
  <si>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</si>
  <si>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</si>
  <si>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</si>
  <si>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</si>
  <si>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</si>
  <si>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</si>
  <si>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</si>
  <si>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</si>
  <si>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</si>
  <si>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</si>
  <si>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</si>
  <si>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</si>
  <si>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</si>
  <si>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</si>
  <si>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</si>
  <si>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</si>
  <si>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</si>
  <si>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</si>
  <si>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</si>
  <si>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</si>
  <si>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</si>
  <si>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</si>
  <si>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</si>
  <si>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</si>
  <si>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</si>
  <si>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</si>
  <si>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</si>
  <si>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</si>
  <si>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</si>
  <si>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</si>
  <si>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</si>
  <si>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</si>
  <si>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</si>
  <si>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</si>
  <si>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</si>
  <si>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</si>
  <si>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</si>
  <si>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</si>
  <si>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</si>
  <si>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</si>
  <si>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</si>
  <si>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</si>
  <si>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</si>
  <si>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</si>
  <si>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</si>
  <si>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</si>
  <si>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</si>
  <si>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</si>
  <si>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</si>
  <si>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</si>
  <si>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</si>
  <si>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</si>
  <si>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</si>
  <si>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</si>
  <si>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</si>
  <si>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</si>
  <si>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</si>
  <si>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</si>
  <si>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</si>
  <si>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</si>
  <si>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</si>
  <si>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</si>
  <si>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</si>
  <si>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</si>
  <si>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</si>
  <si>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</si>
  <si>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</si>
  <si>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</si>
  <si>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</si>
  <si>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</si>
  <si>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</si>
  <si>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</si>
  <si>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</si>
  <si>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</si>
  <si>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</si>
  <si>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</si>
  <si>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</si>
  <si>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</si>
  <si>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</si>
  <si>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</si>
  <si>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</si>
  <si>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</si>
  <si>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</si>
  <si>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</si>
  <si>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</si>
  <si>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</si>
  <si>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</si>
  <si>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</si>
  <si>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</si>
  <si>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</si>
  <si>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</si>
  <si>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</si>
  <si>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</si>
  <si>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</si>
  <si>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</si>
  <si>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</si>
  <si>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</si>
  <si>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</si>
  <si>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</si>
  <si>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</si>
  <si>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</si>
  <si>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</si>
  <si>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</si>
  <si>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</si>
  <si>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</si>
  <si>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</si>
  <si>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</si>
  <si>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</si>
  <si>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</si>
  <si>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</si>
  <si>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</si>
  <si>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</si>
  <si>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</si>
  <si>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</si>
  <si>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</si>
  <si>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</si>
  <si>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</si>
  <si>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</si>
  <si>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</si>
  <si>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</si>
  <si>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</si>
  <si>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</si>
  <si>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</si>
  <si>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</si>
  <si>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</si>
  <si>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</si>
  <si>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</si>
  <si>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</si>
  <si>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</si>
  <si>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</si>
  <si>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</si>
  <si>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</si>
  <si>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</si>
  <si>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</si>
  <si>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</si>
  <si>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</si>
  <si>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</si>
  <si>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</si>
  <si>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</si>
  <si>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</si>
  <si>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</si>
  <si>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</si>
  <si>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</si>
  <si>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</si>
  <si>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</si>
  <si>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</si>
  <si>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</si>
  <si>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</si>
  <si>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</si>
  <si>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</si>
  <si>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</si>
  <si>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</si>
  <si>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</si>
  <si>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</si>
  <si>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</si>
  <si>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</si>
  <si>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</si>
  <si>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</si>
  <si>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</si>
  <si>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</si>
  <si>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</si>
  <si>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</si>
  <si>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</si>
  <si>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</si>
  <si>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</si>
  <si>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</si>
  <si>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</si>
  <si>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</si>
  <si>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</si>
  <si>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</si>
  <si>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</si>
  <si>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</si>
  <si>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</si>
  <si>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</si>
  <si>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</si>
  <si>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</si>
  <si>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</si>
  <si>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</si>
  <si>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</si>
  <si>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</si>
  <si>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</si>
  <si>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</si>
  <si>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</si>
  <si>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</si>
  <si>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</si>
  <si>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</si>
  <si>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</si>
  <si>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</si>
  <si>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</si>
  <si>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</si>
  <si>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</si>
  <si>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</si>
  <si>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</si>
  <si>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</si>
  <si>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</si>
  <si>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</si>
  <si>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</si>
  <si>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</si>
  <si>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</si>
  <si>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</si>
  <si>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</si>
  <si>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</si>
  <si>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</si>
  <si>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</si>
  <si>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</si>
  <si>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</si>
  <si>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</si>
  <si>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</si>
  <si>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</si>
  <si>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</si>
  <si>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</si>
  <si>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</si>
  <si>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</si>
  <si>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</si>
  <si>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</si>
  <si>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</si>
  <si>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</si>
  <si>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</si>
  <si>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</si>
  <si>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</si>
  <si>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</si>
  <si>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</si>
  <si>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</si>
  <si>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</si>
  <si>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</si>
  <si>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</si>
  <si>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</si>
  <si>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</si>
  <si>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</si>
  <si>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</si>
  <si>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</si>
  <si>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</si>
  <si>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</si>
  <si>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</si>
  <si>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</si>
  <si>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</si>
  <si>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</si>
  <si>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</si>
  <si>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</si>
  <si>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</si>
  <si>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</si>
  <si>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</si>
  <si>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</si>
  <si>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</si>
  <si>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</si>
  <si>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</si>
  <si>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</si>
  <si>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</si>
  <si>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</si>
  <si>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</si>
  <si>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</si>
  <si>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</si>
  <si>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</si>
  <si>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</si>
  <si>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</si>
  <si>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</si>
  <si>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</si>
  <si>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</si>
  <si>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</si>
  <si>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</si>
  <si>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</si>
  <si>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</si>
  <si>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</si>
  <si>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</si>
  <si>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</si>
  <si>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</si>
  <si>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</si>
  <si>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</si>
  <si>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</si>
  <si>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</si>
  <si>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</si>
  <si>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</si>
  <si>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</si>
  <si>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</si>
  <si>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</si>
  <si>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</si>
  <si>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</si>
  <si>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</si>
  <si>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</si>
  <si>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</si>
  <si>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</si>
  <si>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</si>
  <si>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</si>
  <si>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</si>
  <si>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</si>
  <si>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</si>
  <si>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</si>
  <si>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</si>
  <si>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</si>
  <si>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</si>
  <si>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</si>
  <si>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</si>
  <si>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</si>
  <si>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</si>
  <si>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</si>
  <si>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</si>
  <si>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</si>
  <si>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</si>
  <si>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</si>
  <si>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</si>
  <si>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</si>
  <si>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</si>
  <si>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</si>
  <si>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</si>
  <si>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</si>
  <si>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</si>
  <si>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</si>
  <si>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</si>
  <si>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</si>
  <si>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</si>
  <si>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</si>
  <si>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</si>
  <si>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</si>
  <si>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</si>
  <si>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</si>
  <si>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</si>
  <si>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</si>
  <si>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</si>
  <si>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</si>
  <si>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</si>
  <si>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</si>
  <si>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</si>
  <si>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</si>
  <si>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</si>
  <si>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</si>
  <si>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</si>
  <si>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</si>
  <si>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</si>
  <si>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</si>
  <si>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</si>
  <si>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</si>
  <si>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</si>
  <si>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</si>
  <si>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</si>
  <si>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</si>
  <si>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</si>
  <si>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</si>
  <si>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</si>
  <si>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</si>
  <si>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</si>
  <si>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</si>
  <si>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</si>
  <si>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</si>
  <si>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</si>
  <si>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</si>
  <si>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</si>
  <si>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</si>
  <si>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</si>
  <si>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</si>
  <si>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</si>
  <si>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</si>
  <si>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</si>
  <si>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</si>
  <si>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</si>
  <si>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</si>
  <si>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</si>
  <si>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</si>
  <si>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</si>
  <si>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</si>
  <si>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</si>
  <si>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</si>
  <si>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</si>
  <si>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</si>
  <si>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</si>
  <si>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</si>
  <si>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</si>
  <si>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</si>
  <si>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</si>
  <si>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</si>
  <si>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</si>
  <si>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</si>
  <si>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</si>
  <si>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</si>
  <si>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</si>
  <si>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</si>
  <si>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</si>
  <si>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</si>
  <si>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</si>
  <si>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</si>
  <si>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</si>
  <si>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</si>
  <si>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</si>
  <si>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</si>
  <si>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</si>
  <si>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</si>
  <si>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</si>
  <si>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</si>
  <si>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</si>
  <si>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</si>
  <si>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</si>
  <si>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</si>
  <si>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</si>
  <si>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</si>
  <si>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</si>
  <si>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</si>
  <si>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</si>
  <si>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</si>
  <si>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</si>
  <si>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</si>
  <si>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</si>
  <si>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</si>
  <si>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</si>
  <si>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</si>
  <si>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</si>
  <si>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</si>
  <si>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</si>
  <si>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</si>
  <si>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</si>
  <si>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</si>
  <si>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</si>
  <si>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</si>
  <si>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</si>
  <si>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</si>
  <si>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</si>
  <si>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</si>
  <si>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</si>
  <si>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</si>
  <si>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</si>
  <si>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</si>
  <si>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</si>
  <si>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</si>
  <si>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</si>
  <si>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</si>
  <si>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</si>
  <si>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</si>
  <si>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</si>
  <si>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</si>
  <si>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</si>
  <si>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</si>
  <si>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</si>
  <si>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</si>
  <si>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</si>
  <si>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</si>
  <si>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</si>
  <si>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</si>
  <si>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</si>
  <si>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</si>
  <si>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</si>
  <si>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</si>
  <si>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</si>
  <si>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</si>
  <si>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</si>
  <si>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</si>
  <si>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</si>
  <si>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</si>
  <si>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</si>
  <si>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</si>
  <si>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</si>
  <si>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</si>
  <si>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</si>
  <si>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</si>
  <si>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</si>
  <si>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</si>
  <si>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</si>
  <si>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</si>
  <si>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</si>
  <si>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</si>
  <si>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</si>
  <si>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</si>
  <si>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</si>
  <si>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</si>
  <si>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</si>
  <si>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</si>
  <si>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</si>
  <si>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</si>
  <si>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</si>
  <si>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</si>
  <si>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</si>
  <si>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</si>
  <si>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</si>
  <si>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</si>
  <si>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</si>
  <si>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</si>
  <si>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</si>
  <si>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</si>
  <si>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</si>
  <si>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</si>
  <si>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</si>
  <si>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</si>
  <si>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</si>
  <si>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</si>
  <si>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</si>
  <si>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</si>
  <si>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</si>
  <si>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</si>
  <si>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</si>
  <si>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</si>
  <si>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</si>
  <si>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</si>
  <si>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</si>
  <si>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</si>
  <si>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</si>
  <si>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</si>
  <si>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</si>
  <si>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</si>
  <si>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</si>
  <si>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</si>
  <si>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</si>
  <si>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</si>
  <si>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</si>
  <si>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</si>
  <si>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</si>
  <si>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</si>
  <si>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</si>
  <si>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</si>
  <si>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</si>
  <si>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</si>
  <si>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</si>
  <si>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</si>
  <si>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</si>
  <si>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</si>
  <si>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</si>
  <si>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</si>
  <si>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</si>
  <si>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</si>
  <si>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</si>
  <si>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</si>
  <si>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</si>
  <si>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</si>
  <si>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</si>
  <si>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</si>
  <si>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</si>
  <si>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</si>
  <si>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</si>
  <si>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</si>
  <si>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</si>
  <si>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</si>
  <si>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</si>
  <si>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</si>
  <si>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</si>
  <si>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</si>
  <si>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</si>
  <si>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</si>
  <si>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</si>
  <si>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</si>
  <si>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</si>
  <si>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</si>
  <si>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</si>
  <si>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</si>
  <si>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</si>
  <si>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</si>
  <si>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</si>
  <si>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</si>
  <si>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</si>
  <si>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</si>
  <si>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</si>
  <si>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</si>
  <si>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</si>
  <si>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</si>
  <si>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</si>
  <si>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</si>
  <si>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</si>
  <si>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</si>
  <si>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</si>
  <si>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</si>
  <si>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</si>
  <si>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</si>
  <si>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</si>
  <si>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</si>
  <si>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</si>
  <si>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</si>
  <si>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</si>
  <si>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</si>
  <si>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</si>
  <si>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</si>
  <si>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</si>
  <si>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</si>
  <si>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</si>
  <si>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</si>
  <si>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</si>
  <si>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</si>
  <si>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</si>
  <si>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</si>
  <si>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</si>
  <si>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</si>
  <si>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</si>
  <si>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</si>
  <si>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</si>
  <si>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</si>
  <si>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</si>
  <si>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</si>
  <si>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</si>
  <si>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</si>
  <si>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</si>
  <si>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</si>
  <si>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</si>
  <si>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</si>
  <si>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</si>
  <si>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</si>
  <si>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</si>
  <si>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</si>
  <si>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</si>
  <si>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</si>
  <si>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</si>
  <si>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</si>
  <si>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</si>
  <si>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</si>
  <si>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</si>
  <si>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</si>
  <si>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</si>
  <si>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</si>
  <si>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</si>
  <si>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</si>
  <si>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</si>
  <si>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</si>
  <si>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</si>
  <si>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</si>
  <si>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</si>
  <si>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</si>
  <si>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</si>
  <si>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</si>
  <si>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</si>
  <si>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</si>
  <si>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</si>
  <si>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</si>
  <si>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</si>
  <si>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</si>
  <si>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</si>
  <si>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</si>
  <si>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</si>
  <si>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</si>
  <si>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</si>
  <si>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</si>
  <si>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</si>
  <si>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</si>
  <si>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</si>
  <si>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</si>
  <si>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</si>
  <si>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</si>
  <si>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</si>
  <si>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</si>
  <si>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</si>
  <si>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</si>
  <si>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</si>
  <si>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</si>
  <si>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</si>
  <si>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</si>
  <si>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</si>
  <si>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</si>
  <si>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</si>
  <si>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</si>
  <si>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</si>
  <si>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</si>
  <si>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</si>
  <si>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</si>
  <si>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</si>
  <si>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</si>
  <si>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</si>
  <si>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</si>
  <si>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</si>
  <si>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</si>
  <si>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</si>
  <si>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</si>
  <si>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</si>
  <si>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</si>
  <si>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</si>
  <si>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</si>
  <si>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</si>
  <si>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</si>
  <si>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</si>
  <si>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</si>
  <si>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</si>
  <si>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</si>
  <si>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</si>
  <si>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</si>
  <si>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</si>
  <si>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</si>
  <si>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</si>
  <si>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</si>
  <si>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</si>
  <si>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</si>
  <si>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</si>
  <si>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</si>
  <si>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</si>
  <si>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</si>
  <si>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</si>
  <si>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</si>
  <si>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</si>
  <si>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</si>
  <si>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</si>
  <si>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</si>
  <si>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</si>
  <si>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</si>
  <si>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</si>
  <si>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</si>
  <si>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</si>
  <si>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</si>
  <si>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</si>
  <si>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</si>
  <si>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</si>
  <si>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</si>
  <si>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</si>
  <si>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</si>
  <si>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</si>
  <si>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</si>
  <si>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</si>
  <si>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</si>
  <si>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</si>
  <si>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</si>
  <si>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</si>
  <si>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</si>
  <si>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</si>
  <si>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</si>
  <si>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</si>
  <si>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</si>
  <si>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</si>
  <si>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</si>
  <si>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</si>
  <si>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</si>
  <si>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</si>
  <si>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</si>
  <si>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</si>
  <si>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</si>
  <si>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</si>
  <si>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</si>
  <si>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</si>
  <si>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</si>
  <si>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</si>
  <si>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</si>
  <si>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</si>
  <si>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</si>
  <si>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</si>
  <si>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</si>
  <si>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</si>
  <si>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</si>
  <si>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</si>
  <si>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</si>
  <si>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</si>
  <si>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</si>
  <si>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</si>
  <si>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</si>
  <si>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</si>
  <si>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</si>
  <si>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</si>
  <si>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</si>
  <si>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</si>
  <si>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</si>
  <si>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</si>
  <si>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</si>
  <si>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</si>
  <si>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</si>
  <si>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</si>
  <si>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</si>
  <si>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</si>
  <si>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</si>
  <si>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</si>
  <si>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</si>
  <si>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</si>
  <si>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</si>
  <si>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</si>
  <si>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</si>
  <si>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</si>
  <si>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</si>
  <si>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</si>
  <si>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</si>
  <si>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</si>
  <si>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</si>
  <si>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</si>
  <si>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</si>
  <si>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</si>
  <si>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</si>
  <si>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</si>
  <si>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</si>
  <si>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</si>
  <si>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</si>
  <si>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</si>
  <si>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</si>
  <si>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</si>
  <si>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</si>
  <si>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</si>
  <si>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</si>
  <si>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</si>
  <si>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</si>
  <si>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</si>
  <si>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</si>
  <si>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</si>
  <si>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</si>
  <si>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</si>
  <si>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</si>
  <si>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</si>
  <si>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</si>
  <si>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</si>
  <si>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</si>
  <si>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</si>
  <si>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</si>
  <si>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</si>
  <si>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</si>
  <si>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</si>
  <si>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</si>
  <si>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</si>
  <si>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</si>
  <si>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</si>
  <si>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</si>
  <si>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</si>
  <si>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</si>
  <si>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</si>
  <si>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</si>
  <si>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</si>
  <si>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</si>
  <si>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</si>
  <si>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</si>
  <si>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</si>
  <si>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</si>
  <si>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</si>
  <si>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</si>
  <si>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</si>
  <si>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</si>
  <si>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</si>
  <si>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</si>
  <si>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</si>
  <si>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</si>
  <si>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</si>
  <si>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</si>
  <si>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</si>
  <si>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</si>
  <si>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</si>
  <si>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</si>
  <si>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</si>
  <si>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</si>
  <si>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</si>
  <si>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</si>
  <si>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</si>
  <si>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</si>
  <si>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</si>
  <si>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</si>
  <si>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</si>
  <si>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</si>
  <si>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</si>
  <si>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</si>
  <si>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</si>
  <si>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</si>
  <si>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</si>
  <si>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</si>
  <si>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</si>
  <si>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</si>
  <si>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</si>
  <si>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</si>
  <si>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</si>
  <si>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</si>
  <si>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</si>
  <si>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</si>
  <si>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</si>
  <si>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</si>
  <si>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</si>
  <si>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</si>
  <si>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</si>
  <si>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</si>
  <si>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</si>
  <si>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</si>
  <si>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</si>
  <si>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</si>
  <si>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</si>
  <si>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</si>
  <si>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</si>
  <si>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</si>
  <si>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</si>
  <si>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</si>
  <si>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</si>
  <si>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</si>
  <si>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</si>
  <si>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</si>
  <si>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</si>
  <si>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</si>
  <si>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</si>
  <si>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</si>
  <si>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</si>
  <si>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</si>
  <si>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</si>
  <si>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</si>
  <si>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</si>
  <si>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</si>
  <si>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</si>
  <si>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</si>
  <si>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</si>
  <si>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</si>
  <si>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</si>
  <si>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</si>
  <si>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</si>
  <si>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</si>
  <si>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</si>
  <si>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</si>
  <si>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</si>
  <si>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</si>
  <si>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</si>
  <si>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</si>
  <si>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</si>
  <si>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</si>
  <si>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</si>
  <si>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</si>
  <si>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</si>
  <si>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</si>
  <si>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</si>
  <si>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</si>
  <si>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</si>
  <si>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</si>
  <si>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</si>
  <si>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</si>
  <si>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</si>
  <si>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</si>
  <si>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</si>
  <si>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</si>
  <si>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</si>
  <si>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</si>
  <si>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</si>
  <si>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</si>
  <si>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</si>
  <si>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</si>
  <si>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</si>
  <si>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</si>
  <si>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</si>
  <si>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</si>
  <si>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</si>
  <si>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</si>
  <si>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</si>
  <si>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</si>
  <si>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</si>
  <si>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</si>
  <si>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</si>
  <si>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</si>
  <si>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</si>
  <si>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</si>
  <si>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</si>
  <si>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</si>
  <si>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</si>
  <si>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</si>
  <si>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</si>
  <si>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</si>
  <si>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</si>
  <si>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</si>
  <si>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</si>
  <si>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</si>
  <si>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</si>
  <si>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</si>
  <si>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</si>
  <si>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</si>
  <si>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</si>
  <si>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</si>
  <si>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</si>
  <si>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</si>
  <si>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</si>
  <si>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</si>
  <si>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</si>
  <si>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</si>
  <si>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</si>
  <si>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</si>
  <si>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</si>
  <si>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</si>
  <si>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</si>
  <si>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</si>
  <si>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</si>
  <si>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</si>
  <si>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</si>
  <si>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</si>
  <si>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</si>
  <si>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</si>
  <si>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</si>
  <si>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</si>
  <si>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</si>
  <si>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</si>
  <si>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</si>
  <si>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</si>
  <si>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</si>
  <si>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</si>
  <si>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</si>
  <si>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</si>
  <si>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</si>
  <si>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</si>
  <si>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</si>
  <si>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</si>
  <si>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</si>
  <si>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</si>
  <si>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</si>
  <si>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</si>
  <si>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</si>
  <si>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</si>
  <si>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</si>
  <si>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</si>
  <si>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</si>
  <si>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</si>
  <si>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</si>
  <si>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</si>
  <si>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</si>
  <si>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</si>
  <si>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</si>
  <si>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</si>
  <si>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</si>
  <si>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</si>
  <si>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</si>
  <si>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</si>
  <si>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</si>
  <si>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</si>
  <si>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</si>
  <si>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</si>
  <si>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</si>
  <si>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</si>
  <si>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</si>
  <si>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</si>
  <si>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</si>
  <si>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</si>
  <si>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</si>
  <si>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</si>
  <si>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</si>
  <si>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</si>
  <si>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</si>
  <si>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</si>
  <si>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</si>
  <si>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</si>
  <si>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</si>
  <si>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</si>
  <si>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</si>
  <si>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</si>
  <si>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</si>
  <si>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</si>
  <si>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</si>
  <si>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</si>
  <si>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</si>
  <si>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</si>
  <si>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</si>
  <si>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</si>
  <si>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</si>
  <si>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</si>
  <si>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</si>
  <si>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</si>
  <si>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</si>
  <si>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</si>
  <si>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</si>
  <si>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</si>
  <si>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</si>
  <si>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</si>
  <si>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</si>
  <si>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</si>
  <si>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</si>
  <si>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</si>
  <si>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</si>
  <si>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</si>
  <si>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</si>
  <si>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</si>
  <si>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</si>
  <si>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</si>
  <si>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</si>
  <si>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</si>
  <si>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</si>
  <si>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</si>
  <si>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</si>
  <si>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</si>
  <si>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</si>
  <si>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</si>
  <si>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</si>
  <si>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</si>
  <si>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</si>
  <si>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</si>
  <si>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</si>
  <si>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</si>
  <si>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</si>
  <si>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</si>
  <si>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</si>
  <si>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</si>
  <si>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</si>
  <si>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</si>
  <si>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</si>
  <si>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</si>
  <si>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</si>
  <si>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</si>
  <si>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</si>
  <si>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</si>
  <si>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</si>
  <si>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</si>
  <si>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</si>
  <si>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</si>
  <si>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</si>
  <si>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</si>
  <si>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</si>
  <si>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</si>
  <si>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</si>
  <si>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</si>
  <si>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</si>
  <si>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</si>
  <si>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</si>
  <si>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</si>
  <si>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</si>
  <si>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</si>
  <si>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</si>
  <si>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</si>
  <si>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</si>
  <si>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</si>
  <si>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</si>
  <si>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</si>
  <si>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</si>
  <si>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</si>
  <si>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</si>
  <si>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</si>
  <si>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</si>
  <si>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</si>
  <si>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</si>
  <si>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</si>
  <si>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</si>
  <si>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</si>
  <si>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</si>
  <si>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</si>
  <si>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</si>
  <si>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</si>
  <si>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</si>
  <si>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</si>
  <si>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</si>
  <si>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</si>
  <si>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</si>
  <si>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</si>
  <si>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</si>
  <si>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</si>
  <si>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</si>
  <si>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</si>
  <si>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</si>
  <si>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</si>
  <si>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</si>
  <si>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</si>
  <si>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</si>
  <si>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</si>
  <si>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</si>
  <si>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</si>
  <si>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</si>
  <si>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</si>
  <si>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</si>
  <si>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</si>
  <si>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</si>
  <si>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</si>
  <si>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</si>
  <si>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</si>
  <si>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</si>
  <si>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</si>
  <si>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</si>
  <si>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</si>
  <si>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</si>
  <si>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</si>
  <si>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</si>
  <si>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</si>
  <si>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</si>
  <si>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</si>
  <si>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</si>
  <si>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</si>
  <si>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</si>
  <si>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</si>
  <si>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</si>
  <si>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</si>
  <si>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</si>
  <si>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</si>
  <si>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</si>
  <si>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</si>
  <si>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</si>
  <si>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</si>
  <si>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</si>
  <si>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</si>
  <si>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</si>
  <si>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</si>
  <si>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</si>
  <si>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</si>
  <si>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</si>
  <si>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</si>
  <si>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</si>
  <si>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</si>
  <si>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</si>
  <si>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</si>
  <si>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</si>
  <si>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</si>
  <si>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</si>
  <si>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</si>
  <si>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</si>
  <si>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</si>
  <si>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</si>
  <si>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</si>
  <si>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</si>
  <si>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</si>
  <si>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</si>
  <si>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</si>
  <si>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</si>
  <si>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</si>
  <si>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</si>
  <si>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</si>
  <si>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</si>
  <si>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</si>
  <si>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</si>
  <si>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</si>
  <si>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</si>
  <si>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</si>
  <si>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</si>
  <si>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</si>
  <si>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</si>
  <si>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</si>
  <si>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</si>
  <si>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</si>
  <si>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</si>
  <si>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</si>
  <si>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</si>
  <si>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</si>
  <si>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</si>
  <si>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</si>
  <si>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</si>
  <si>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</si>
  <si>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</si>
  <si>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</si>
  <si>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</si>
  <si>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</si>
  <si>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</si>
  <si>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</si>
  <si>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</si>
  <si>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</si>
  <si>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</si>
  <si>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</si>
  <si>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</si>
  <si>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</si>
  <si>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</si>
  <si>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</si>
  <si>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</si>
  <si>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</si>
  <si>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</si>
  <si>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</si>
  <si>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</si>
  <si>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</si>
  <si>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</si>
  <si>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</si>
  <si>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</si>
  <si>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</si>
  <si>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</si>
  <si>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</si>
  <si>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</si>
  <si>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</si>
  <si>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</si>
  <si>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</si>
  <si>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</si>
  <si>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</si>
  <si>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</si>
  <si>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</si>
  <si>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</si>
  <si>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</si>
  <si>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</si>
  <si>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</si>
  <si>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</si>
  <si>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</si>
  <si>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</si>
  <si>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</si>
  <si>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</si>
  <si>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</si>
  <si>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</si>
  <si>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</si>
  <si>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</si>
  <si>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</si>
  <si>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</si>
  <si>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</si>
  <si>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</si>
  <si>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</si>
  <si>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</si>
  <si>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</si>
  <si>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</si>
  <si>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</si>
  <si>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</si>
  <si>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</si>
  <si>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</si>
  <si>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</si>
  <si>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</si>
  <si>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</si>
  <si>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</si>
  <si>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</si>
  <si>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</si>
  <si>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</si>
  <si>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</si>
  <si>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</si>
  <si>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</si>
  <si>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</si>
  <si>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</si>
  <si>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</si>
  <si>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</si>
  <si>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</si>
  <si>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</si>
  <si>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</si>
  <si>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</si>
  <si>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</si>
  <si>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</si>
  <si>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</si>
  <si>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</si>
  <si>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</si>
  <si>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</si>
  <si>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</si>
  <si>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</si>
  <si>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</si>
  <si>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</si>
  <si>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</si>
  <si>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</si>
  <si>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</si>
  <si>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</si>
  <si>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</si>
  <si>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</si>
  <si>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</si>
  <si>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</si>
  <si>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</si>
  <si>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</si>
  <si>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</si>
  <si>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</si>
  <si>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</si>
  <si>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</si>
  <si>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</si>
  <si>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</si>
  <si>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</si>
  <si>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</si>
  <si>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</si>
  <si>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</si>
  <si>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</si>
  <si>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</si>
  <si>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</si>
  <si>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</si>
  <si>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</si>
  <si>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</si>
  <si>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</si>
  <si>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</si>
  <si>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</si>
  <si>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</si>
  <si>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</si>
  <si>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</si>
  <si>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</si>
  <si>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</si>
  <si>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</si>
  <si>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</si>
  <si>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</si>
  <si>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</si>
  <si>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</si>
  <si>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</si>
  <si>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</si>
  <si>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</si>
  <si>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</si>
  <si>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</si>
  <si>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</si>
  <si>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</si>
  <si>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</si>
  <si>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</si>
  <si>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</si>
  <si>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</si>
  <si>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</si>
  <si>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</si>
  <si>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</si>
  <si>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</si>
  <si>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</si>
  <si>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</si>
  <si>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</si>
  <si>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</si>
  <si>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</si>
  <si>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</si>
  <si>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</si>
  <si>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</si>
  <si>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</si>
  <si>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</si>
  <si>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</si>
  <si>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</si>
  <si>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</si>
  <si>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</si>
  <si>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</si>
  <si>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</si>
  <si>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</si>
  <si>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</si>
  <si>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</si>
  <si>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</si>
  <si>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</si>
  <si>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</si>
  <si>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</si>
  <si>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</si>
  <si>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</si>
  <si>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</si>
  <si>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</si>
  <si>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</si>
  <si>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</si>
  <si>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</si>
  <si>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</si>
  <si>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</si>
  <si>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</si>
  <si>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</si>
  <si>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</si>
  <si>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</si>
  <si>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</si>
  <si>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</si>
  <si>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</si>
  <si>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</si>
  <si>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</si>
  <si>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</si>
  <si>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</si>
  <si>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</si>
  <si>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</si>
  <si>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</si>
  <si>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</si>
  <si>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</si>
  <si>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</si>
  <si>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</si>
  <si>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</si>
  <si>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</si>
  <si>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</si>
  <si>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</si>
  <si>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</si>
  <si>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</si>
  <si>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</si>
  <si>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</si>
  <si>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</si>
  <si>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</si>
  <si>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</si>
  <si>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</si>
  <si>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</si>
  <si>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</si>
  <si>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</si>
  <si>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</si>
  <si>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</si>
  <si>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</si>
  <si>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</si>
  <si>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</si>
  <si>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</si>
  <si>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</si>
  <si>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</si>
  <si>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</si>
  <si>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</si>
  <si>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</si>
  <si>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</si>
  <si>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</si>
  <si>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</si>
  <si>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</si>
  <si>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</si>
  <si>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</si>
  <si>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</si>
  <si>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</si>
  <si>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</si>
  <si>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</si>
  <si>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</si>
  <si>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</si>
  <si>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</si>
  <si>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</si>
  <si>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</si>
  <si>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</si>
  <si>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</si>
  <si>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</si>
  <si>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</si>
  <si>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</si>
  <si>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</si>
  <si>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</si>
  <si>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</si>
  <si>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</si>
  <si>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</si>
  <si>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</si>
  <si>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</si>
  <si>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</si>
  <si>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</si>
  <si>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</si>
  <si>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</si>
  <si>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</si>
  <si>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</si>
  <si>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</si>
  <si>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</si>
  <si>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</si>
  <si>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</si>
  <si>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</si>
  <si>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</si>
  <si>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</si>
  <si>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</si>
  <si>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</si>
  <si>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</si>
  <si>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</si>
  <si>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</si>
  <si>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</si>
  <si>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</si>
  <si>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</si>
  <si>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</si>
  <si>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</si>
  <si>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</si>
  <si>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</si>
  <si>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</si>
  <si>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</si>
  <si>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</si>
  <si>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</si>
  <si>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</si>
  <si>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</si>
  <si>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</si>
  <si>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</si>
  <si>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</si>
  <si>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</si>
  <si>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</si>
  <si>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</si>
  <si>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</si>
  <si>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</si>
  <si>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</si>
  <si>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</si>
  <si>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</si>
  <si>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</si>
  <si>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</si>
  <si>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</si>
  <si>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</si>
  <si>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</si>
  <si>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</si>
  <si>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</si>
  <si>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</si>
  <si>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</si>
  <si>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</si>
  <si>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</si>
  <si>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</si>
  <si>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</si>
  <si>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</si>
  <si>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</si>
  <si>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</si>
  <si>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</si>
  <si>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</si>
  <si>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</si>
  <si>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</si>
  <si>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</si>
  <si>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</si>
  <si>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</si>
  <si>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</si>
  <si>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</si>
  <si>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</si>
  <si>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</si>
  <si>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</si>
  <si>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</si>
  <si>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</si>
  <si>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</si>
  <si>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</si>
  <si>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</si>
  <si>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</si>
  <si>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</si>
  <si>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</si>
  <si>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</si>
  <si>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</si>
  <si>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</si>
  <si>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</si>
  <si>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</si>
  <si>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</si>
  <si>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</si>
  <si>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</si>
  <si>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</si>
  <si>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</si>
  <si>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</si>
  <si>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</si>
  <si>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</si>
  <si>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</si>
  <si>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</si>
  <si>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</si>
  <si>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</si>
  <si>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</si>
  <si>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</si>
  <si>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</si>
  <si>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</si>
  <si>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</si>
  <si>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</si>
  <si>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</si>
  <si>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</si>
  <si>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</si>
  <si>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</si>
  <si>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</si>
  <si>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</si>
  <si>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</si>
  <si>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</si>
  <si>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</si>
  <si>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</si>
  <si>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</si>
  <si>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</si>
  <si>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</si>
  <si>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</si>
  <si>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</si>
  <si>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</si>
  <si>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</si>
  <si>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</si>
  <si>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</si>
  <si>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</si>
  <si>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</si>
  <si>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</si>
  <si>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</si>
  <si>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</si>
  <si>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</si>
  <si>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</si>
  <si>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</si>
  <si>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</si>
  <si>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</si>
  <si>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</si>
  <si>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</si>
  <si>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</si>
  <si>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</si>
  <si>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</si>
  <si>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</si>
  <si>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</si>
  <si>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</si>
  <si>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</si>
  <si>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</si>
  <si>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</si>
  <si>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</si>
  <si>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</si>
  <si>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</si>
  <si>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</si>
  <si>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</si>
  <si>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</si>
  <si>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</si>
  <si>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</si>
  <si>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</si>
  <si>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</si>
  <si>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</si>
  <si>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</si>
  <si>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</si>
  <si>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</si>
  <si>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</si>
  <si>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</si>
  <si>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</si>
  <si>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</si>
  <si>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</si>
  <si>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</si>
  <si>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</si>
  <si>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</si>
  <si>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</si>
  <si>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</si>
  <si>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</si>
  <si>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</si>
  <si>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</si>
  <si>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</si>
  <si>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</si>
  <si>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</si>
  <si>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</si>
  <si>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</si>
  <si>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</si>
  <si>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</si>
  <si>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</si>
  <si>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</si>
  <si>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</si>
  <si>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</si>
  <si>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</si>
  <si>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</si>
  <si>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</si>
  <si>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</si>
  <si>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</si>
  <si>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</si>
  <si>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</si>
  <si>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</si>
  <si>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</si>
  <si>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</si>
  <si>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</si>
  <si>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</si>
  <si>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</si>
  <si>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</si>
  <si>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</si>
  <si>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</si>
  <si>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</si>
  <si>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</si>
  <si>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</si>
  <si>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</si>
  <si>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</si>
  <si>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</si>
  <si>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</si>
  <si>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</si>
  <si>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</si>
  <si>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</si>
  <si>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</si>
  <si>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</si>
  <si>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</si>
  <si>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</si>
  <si>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</si>
  <si>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</si>
  <si>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</si>
  <si>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</si>
  <si>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</si>
  <si>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</si>
  <si>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</si>
  <si>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</si>
  <si>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</si>
  <si>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</si>
  <si>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</si>
  <si>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</si>
  <si>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</si>
  <si>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</si>
  <si>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</si>
  <si>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</si>
  <si>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</si>
  <si>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</si>
  <si>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</si>
  <si>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</si>
  <si>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</si>
  <si>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</si>
  <si>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</si>
  <si>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</si>
  <si>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</si>
  <si>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</si>
  <si>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</si>
  <si>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</si>
  <si>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</si>
  <si>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</si>
  <si>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</si>
  <si>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</si>
  <si>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</si>
  <si>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</si>
  <si>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</si>
  <si>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</si>
  <si>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</si>
  <si>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</si>
  <si>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</si>
  <si>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</si>
  <si>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</si>
  <si>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</si>
  <si>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</si>
  <si>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</si>
  <si>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</si>
  <si>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</si>
  <si>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</si>
  <si>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</si>
  <si>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</si>
  <si>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</si>
  <si>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</si>
  <si>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</si>
  <si>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</si>
  <si>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</si>
  <si>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</si>
  <si>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</si>
  <si>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</si>
  <si>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</si>
  <si>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</si>
  <si>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</si>
  <si>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</si>
  <si>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</si>
  <si>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</si>
  <si>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</si>
  <si>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</si>
  <si>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</si>
  <si>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</si>
  <si>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</si>
  <si>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</si>
  <si>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</si>
  <si>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</si>
  <si>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</si>
  <si>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</si>
  <si>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</si>
  <si>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</si>
  <si>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</si>
  <si>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</si>
  <si>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</si>
  <si>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</si>
  <si>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</si>
  <si>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</si>
  <si>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</si>
  <si>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</si>
  <si>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</si>
  <si>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</si>
  <si>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</si>
  <si>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</si>
  <si>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</si>
  <si>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</si>
  <si>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</si>
  <si>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</si>
  <si>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</si>
  <si>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</si>
  <si>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</si>
  <si>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</si>
  <si>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</si>
  <si>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</si>
  <si>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</si>
  <si>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</si>
  <si>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</si>
  <si>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</si>
  <si>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</si>
  <si>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</si>
  <si>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</si>
  <si>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</si>
  <si>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</si>
  <si>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</si>
  <si>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</si>
  <si>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</si>
  <si>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</si>
  <si>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</si>
  <si>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</si>
  <si>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</si>
  <si>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</si>
  <si>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</si>
  <si>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</si>
  <si>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</si>
  <si>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</si>
  <si>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</si>
  <si>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</si>
  <si>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</si>
  <si>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</si>
  <si>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</si>
  <si>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</si>
  <si>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</si>
  <si>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</si>
  <si>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</si>
  <si>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</si>
  <si>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</si>
  <si>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</si>
  <si>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</si>
  <si>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</si>
  <si>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</si>
  <si>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</si>
  <si>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</si>
  <si>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</si>
  <si>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</si>
  <si>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</si>
  <si>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</si>
  <si>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</si>
  <si>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</si>
  <si>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</si>
  <si>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</si>
  <si>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</si>
  <si>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</si>
  <si>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</si>
  <si>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</si>
  <si>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</si>
  <si>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</si>
  <si>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</si>
  <si>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</si>
  <si>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</si>
  <si>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</si>
  <si>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</si>
  <si>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</si>
  <si>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</si>
  <si>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</si>
  <si>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</si>
  <si>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</si>
  <si>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</si>
  <si>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</si>
  <si>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</si>
  <si>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</si>
  <si>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</si>
  <si>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</si>
  <si>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</si>
  <si>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</si>
  <si>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</si>
  <si>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</si>
  <si>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</si>
  <si>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</si>
  <si>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</si>
  <si>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</si>
  <si>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</si>
  <si>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</si>
  <si>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</si>
  <si>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</si>
  <si>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</si>
  <si>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</si>
  <si>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</si>
  <si>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</si>
  <si>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</si>
  <si>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</si>
  <si>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</si>
  <si>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</si>
  <si>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</si>
  <si>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</si>
  <si>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</si>
  <si>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</si>
  <si>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</si>
  <si>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</si>
  <si>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</si>
  <si>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</si>
  <si>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</si>
  <si>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</si>
  <si>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</si>
  <si>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</si>
  <si>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</si>
  <si>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</si>
  <si>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</si>
  <si>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</si>
  <si>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</si>
  <si>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</si>
  <si>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</si>
  <si>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</si>
  <si>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</si>
  <si>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</si>
  <si>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</si>
  <si>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</si>
  <si>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</si>
  <si>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</si>
  <si>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</si>
  <si>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</si>
  <si>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</si>
  <si>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</si>
  <si>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</si>
  <si>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</si>
  <si>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</si>
  <si>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</si>
  <si>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</si>
  <si>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</si>
  <si>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</si>
  <si>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</si>
  <si>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</si>
  <si>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</si>
  <si>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</si>
  <si>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</si>
  <si>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</si>
  <si>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</si>
  <si>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</si>
  <si>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</si>
  <si>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</si>
  <si>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</si>
  <si>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</si>
  <si>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</si>
  <si>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</si>
  <si>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</si>
  <si>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</si>
  <si>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</si>
  <si>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</si>
  <si>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</si>
  <si>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</si>
  <si>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</si>
  <si>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</si>
  <si>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</si>
  <si>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</si>
  <si>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</si>
  <si>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</si>
  <si>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</si>
  <si>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</si>
  <si>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</si>
  <si>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</si>
  <si>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</si>
  <si>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</si>
  <si>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</si>
  <si>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</si>
  <si>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</si>
  <si>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</si>
  <si>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</si>
  <si>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</si>
  <si>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</si>
  <si>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</si>
  <si>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</si>
  <si>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</si>
  <si>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</si>
  <si>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</si>
  <si>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</si>
  <si>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</si>
  <si>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</si>
  <si>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</si>
  <si>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</si>
  <si>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</si>
  <si>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</si>
  <si>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</si>
  <si>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</si>
  <si>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</si>
  <si>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</si>
  <si>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</si>
  <si>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</si>
  <si>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</si>
  <si>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</si>
  <si>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</si>
  <si>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</si>
  <si>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</si>
  <si>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</si>
  <si>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</si>
  <si>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</si>
  <si>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</si>
  <si>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</si>
  <si>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</si>
  <si>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</si>
  <si>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</si>
  <si>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</si>
  <si>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</si>
  <si>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</si>
  <si>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</si>
  <si>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</si>
  <si>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</si>
  <si>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</si>
  <si>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</si>
  <si>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</si>
  <si>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</si>
  <si>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</si>
  <si>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</si>
  <si>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</si>
  <si>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</si>
  <si>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</si>
  <si>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</si>
  <si>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</si>
  <si>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</si>
  <si>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</si>
  <si>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</si>
  <si>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</si>
  <si>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</si>
  <si>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</si>
  <si>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</si>
  <si>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</si>
  <si>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</si>
  <si>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</si>
  <si>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</si>
  <si>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</si>
  <si>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</si>
  <si>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</si>
  <si>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</si>
  <si>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</si>
  <si>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</si>
  <si>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</si>
  <si>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</si>
  <si>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</si>
  <si>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</si>
  <si>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</si>
  <si>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</si>
  <si>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</si>
  <si>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</si>
  <si>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</si>
  <si>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</si>
  <si>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</si>
  <si>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</si>
  <si>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</si>
  <si>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</si>
  <si>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</si>
  <si>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</si>
  <si>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</si>
  <si>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</si>
  <si>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</si>
  <si>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</si>
  <si>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</si>
  <si>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</si>
  <si>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</si>
  <si>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</si>
  <si>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</si>
  <si>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</si>
  <si>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</si>
  <si>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</si>
  <si>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</si>
  <si>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</si>
  <si>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</si>
  <si>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</si>
  <si>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</si>
  <si>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</si>
  <si>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</si>
  <si>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</si>
  <si>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</si>
  <si>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</si>
  <si>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</si>
  <si>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</si>
  <si>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</si>
  <si>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</si>
  <si>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</si>
  <si>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</si>
  <si>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</si>
  <si>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</si>
  <si>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</si>
  <si>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</si>
  <si>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</si>
  <si>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</si>
  <si>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</si>
  <si>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</si>
  <si>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</si>
  <si>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</si>
  <si>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</si>
  <si>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</si>
  <si>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</si>
  <si>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</si>
  <si>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</si>
  <si>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</si>
  <si>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</si>
  <si>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</si>
  <si>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</si>
  <si>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</si>
  <si>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</si>
  <si>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</si>
  <si>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</si>
  <si>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</si>
  <si>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</si>
  <si>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</si>
  <si>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</si>
  <si>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</si>
  <si>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</si>
  <si>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</si>
  <si>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</si>
  <si>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</si>
  <si>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</si>
  <si>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</si>
  <si>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</si>
  <si>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</si>
  <si>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</si>
  <si>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</si>
  <si>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</si>
  <si>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</si>
  <si>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</si>
  <si>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</si>
  <si>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</si>
  <si>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</si>
  <si>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</si>
  <si>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</si>
  <si>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</si>
  <si>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</si>
  <si>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</si>
  <si>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</si>
  <si>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</si>
  <si>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</si>
  <si>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</si>
  <si>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</si>
  <si>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</si>
  <si>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</si>
  <si>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</si>
  <si>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</si>
  <si>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</si>
  <si>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</si>
  <si>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</si>
  <si>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</si>
  <si>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</si>
  <si>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</si>
  <si>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</si>
  <si>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</si>
  <si>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</si>
  <si>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</si>
  <si>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</si>
  <si>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</si>
  <si>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</si>
  <si>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</si>
  <si>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</si>
  <si>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</si>
  <si>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</si>
  <si>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</si>
  <si>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</si>
  <si>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</si>
  <si>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</si>
  <si>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</si>
  <si>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</si>
  <si>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</si>
  <si>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</si>
  <si>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</si>
  <si>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</si>
  <si>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</si>
  <si>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</si>
  <si>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</si>
  <si>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</si>
  <si>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</si>
  <si>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</si>
  <si>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</si>
  <si>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</si>
  <si>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</si>
  <si>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</si>
  <si>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</si>
  <si>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</si>
  <si>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</si>
  <si>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</si>
  <si>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</si>
  <si>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</si>
  <si>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</si>
  <si>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</si>
  <si>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</si>
  <si>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</si>
  <si>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</si>
  <si>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</si>
  <si>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</si>
  <si>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</si>
  <si>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</si>
  <si>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</si>
  <si>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</si>
  <si>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</si>
  <si>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</si>
  <si>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</si>
  <si>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</si>
  <si>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</si>
  <si>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</si>
  <si>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</si>
  <si>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</si>
  <si>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</si>
  <si>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</si>
  <si>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</si>
  <si>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</si>
  <si>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</si>
  <si>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</si>
  <si>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</si>
  <si>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</si>
  <si>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</si>
  <si>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</si>
  <si>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</si>
  <si>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</si>
  <si>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</si>
  <si>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</si>
  <si>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</si>
  <si>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</si>
  <si>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</si>
  <si>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</si>
  <si>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</si>
  <si>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</si>
  <si>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</si>
  <si>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</si>
  <si>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</si>
  <si>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</si>
  <si>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</si>
  <si>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</si>
  <si>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</si>
  <si>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</si>
  <si>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</si>
  <si>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</si>
  <si>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</si>
  <si>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</si>
  <si>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</si>
  <si>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</si>
  <si>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</si>
  <si>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</si>
  <si>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</si>
  <si>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</si>
  <si>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</si>
  <si>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</si>
  <si>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</si>
  <si>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</si>
  <si>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</si>
  <si>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</si>
  <si>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</si>
  <si>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</si>
  <si>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</si>
  <si>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</si>
  <si>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</si>
  <si>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</si>
  <si>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</si>
  <si>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</si>
  <si>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</si>
  <si>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</si>
  <si>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</si>
  <si>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</si>
  <si>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</si>
  <si>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</si>
  <si>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</si>
  <si>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</si>
  <si>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</si>
  <si>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</si>
  <si>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</si>
  <si>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</si>
  <si>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</si>
  <si>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</si>
  <si>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</si>
  <si>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</si>
  <si>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</si>
  <si>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</si>
  <si>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</si>
  <si>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</si>
  <si>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</si>
  <si>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</si>
  <si>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</si>
  <si>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</si>
  <si>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</si>
  <si>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</si>
  <si>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</si>
  <si>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</si>
  <si>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</si>
  <si>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</si>
  <si>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</si>
  <si>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</si>
  <si>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</si>
  <si>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</si>
  <si>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</si>
  <si>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</si>
  <si>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</si>
  <si>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</si>
  <si>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</si>
  <si>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</si>
  <si>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</si>
  <si>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</si>
  <si>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</si>
  <si>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</si>
  <si>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</si>
  <si>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</si>
  <si>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</si>
  <si>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</si>
  <si>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</si>
  <si>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</si>
  <si>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</si>
  <si>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</si>
  <si>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</si>
  <si>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</si>
  <si>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</si>
  <si>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</si>
  <si>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</si>
  <si>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</si>
  <si>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</si>
  <si>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</si>
  <si>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</si>
  <si>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</si>
  <si>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</si>
  <si>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</si>
  <si>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</si>
  <si>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</si>
  <si>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</si>
  <si>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</si>
  <si>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</si>
  <si>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</si>
  <si>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</si>
  <si>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</si>
  <si>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</si>
  <si>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</si>
  <si>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</si>
  <si>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</si>
  <si>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</si>
  <si>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</si>
  <si>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</si>
  <si>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</si>
  <si>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</si>
  <si>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</si>
  <si>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</si>
  <si>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</si>
  <si>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</si>
  <si>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</si>
  <si>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</si>
  <si>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</si>
  <si>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</si>
  <si>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</si>
  <si>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</si>
  <si>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</si>
  <si>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</si>
  <si>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</si>
  <si>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</si>
  <si>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</si>
  <si>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</si>
  <si>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</si>
  <si>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</si>
  <si>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</si>
  <si>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</si>
  <si>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</si>
  <si>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</si>
  <si>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</si>
  <si>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</si>
  <si>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</si>
  <si>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</si>
  <si>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</si>
  <si>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</si>
  <si>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</si>
  <si>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</si>
  <si>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</si>
  <si>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</si>
  <si>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</si>
  <si>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</si>
  <si>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</si>
  <si>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</si>
  <si>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</si>
  <si>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</si>
  <si>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</si>
  <si>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</si>
  <si>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</si>
  <si>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</si>
  <si>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</si>
  <si>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</si>
  <si>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</si>
  <si>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</si>
  <si>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</si>
  <si>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</si>
  <si>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</si>
  <si>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</si>
  <si>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</si>
  <si>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</si>
  <si>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</si>
  <si>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</si>
  <si>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</si>
  <si>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</si>
  <si>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</si>
  <si>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</si>
  <si>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</si>
  <si>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</si>
  <si>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</si>
  <si>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</si>
  <si>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</si>
  <si>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</si>
  <si>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</si>
  <si>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</si>
  <si>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</si>
  <si>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</si>
  <si>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</si>
  <si>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</si>
  <si>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</si>
  <si>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</si>
  <si>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</si>
  <si>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</si>
  <si>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</si>
  <si>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</si>
  <si>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</si>
  <si>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</si>
  <si>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</si>
  <si>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</si>
  <si>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</si>
  <si>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</si>
  <si>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</si>
  <si>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</si>
  <si>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</si>
  <si>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</si>
  <si>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</si>
  <si>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</si>
  <si>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</si>
  <si>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</si>
  <si>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</si>
  <si>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</si>
  <si>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</si>
  <si>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</si>
  <si>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</si>
  <si>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</si>
  <si>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</si>
  <si>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</si>
  <si>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</si>
  <si>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</si>
  <si>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</si>
  <si>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</si>
  <si>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</si>
  <si>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</si>
  <si>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</si>
  <si>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</si>
  <si>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</si>
  <si>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</si>
  <si>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</si>
  <si>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</si>
  <si>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</si>
  <si>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</si>
  <si>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</si>
  <si>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</si>
  <si>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</si>
  <si>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</si>
  <si>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</si>
  <si>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</si>
  <si>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</si>
  <si>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</si>
  <si>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</si>
  <si>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</si>
  <si>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</si>
  <si>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</si>
  <si>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</si>
  <si>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</si>
  <si>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</si>
  <si>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</si>
  <si>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</si>
  <si>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</si>
  <si>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</si>
  <si>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</si>
  <si>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</si>
  <si>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</si>
  <si>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</si>
  <si>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</si>
  <si>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</si>
  <si>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</si>
  <si>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</si>
  <si>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</si>
  <si>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</si>
  <si>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</si>
  <si>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</si>
  <si>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</si>
  <si>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</si>
  <si>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</si>
  <si>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</si>
  <si>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</si>
  <si>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</si>
  <si>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</si>
  <si>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</si>
  <si>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</si>
  <si>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</si>
  <si>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</si>
  <si>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</si>
  <si>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</si>
  <si>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</si>
  <si>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</si>
  <si>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</si>
  <si>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</si>
  <si>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</si>
  <si>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</si>
  <si>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</si>
  <si>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</si>
  <si>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</si>
  <si>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</si>
  <si>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</si>
  <si>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</si>
  <si>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</si>
  <si>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</si>
  <si>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</si>
  <si>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</si>
  <si>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</si>
  <si>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</si>
  <si>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</si>
  <si>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</si>
  <si>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</si>
  <si>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</si>
  <si>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</si>
  <si>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</si>
  <si>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</si>
  <si>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</si>
  <si>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</si>
  <si>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</si>
  <si>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</si>
  <si>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</si>
  <si>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</si>
  <si>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</si>
  <si>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</si>
  <si>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</si>
  <si>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</si>
  <si>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</si>
  <si>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</si>
  <si>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</si>
  <si>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</si>
  <si>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</si>
  <si>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</si>
  <si>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</si>
  <si>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</si>
  <si>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</si>
  <si>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</si>
  <si>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</si>
  <si>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</si>
  <si>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</si>
  <si>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</si>
  <si>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</si>
  <si>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</si>
  <si>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</si>
  <si>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</si>
  <si>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</si>
  <si>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</si>
  <si>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</si>
  <si>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</si>
  <si>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</si>
  <si>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</si>
  <si>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</si>
  <si>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</si>
  <si>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</si>
  <si>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</si>
  <si>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</si>
  <si>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</si>
  <si>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</si>
  <si>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</si>
  <si>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</si>
  <si>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</si>
  <si>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</si>
  <si>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</si>
  <si>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</si>
  <si>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</si>
  <si>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</si>
  <si>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</si>
  <si>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</si>
  <si>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</si>
  <si>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</si>
  <si>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</si>
  <si>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</si>
  <si>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</si>
  <si>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</si>
  <si>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</si>
  <si>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</si>
  <si>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</si>
  <si>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</si>
  <si>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</si>
  <si>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</si>
  <si>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</si>
  <si>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</si>
  <si>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</si>
  <si>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</si>
  <si>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</si>
  <si>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</si>
  <si>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</si>
  <si>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</si>
  <si>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</si>
  <si>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</si>
  <si>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</si>
  <si>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</si>
  <si>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</si>
  <si>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</si>
  <si>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</si>
  <si>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</si>
  <si>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</si>
  <si>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</si>
  <si>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</si>
  <si>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</si>
  <si>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</si>
  <si>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</si>
  <si>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</si>
  <si>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</si>
  <si>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</si>
  <si>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</si>
  <si>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</si>
  <si>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</si>
  <si>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</si>
  <si>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</si>
  <si>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</si>
  <si>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</si>
  <si>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</si>
  <si>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</si>
  <si>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</si>
  <si>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</si>
  <si>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</si>
  <si>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</si>
  <si>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</si>
  <si>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</si>
  <si>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</si>
  <si>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</si>
  <si>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</si>
  <si>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</si>
  <si>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</si>
  <si>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</si>
  <si>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</si>
  <si>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</si>
  <si>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</si>
  <si>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</si>
  <si>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</si>
  <si>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</si>
  <si>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</si>
  <si>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</si>
  <si>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</si>
  <si>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</si>
  <si>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</si>
  <si>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</si>
  <si>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</si>
  <si>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</si>
  <si>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</si>
  <si>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</si>
  <si>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</si>
  <si>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</si>
  <si>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</si>
  <si>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</si>
  <si>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</si>
  <si>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</si>
  <si>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</si>
  <si>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</si>
  <si>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</si>
  <si>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</si>
  <si>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</si>
  <si>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</si>
  <si>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</si>
  <si>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</si>
  <si>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</si>
  <si>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</si>
  <si>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</si>
  <si>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</si>
  <si>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</si>
  <si>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</si>
  <si>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</si>
  <si>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</si>
  <si>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</si>
  <si>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</si>
  <si>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</si>
  <si>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</si>
  <si>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</si>
  <si>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</si>
  <si>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</si>
  <si>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</si>
  <si>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</si>
  <si>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</si>
  <si>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</si>
  <si>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</si>
  <si>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</si>
  <si>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</si>
  <si>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</si>
  <si>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</si>
  <si>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</si>
  <si>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</si>
  <si>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</si>
  <si>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</si>
  <si>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</si>
  <si>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</si>
  <si>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</si>
  <si>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</si>
  <si>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</si>
  <si>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</si>
  <si>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</si>
  <si>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</si>
  <si>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</si>
  <si>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</si>
  <si>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</si>
  <si>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</si>
  <si>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</si>
  <si>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</si>
  <si>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</si>
  <si>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</si>
  <si>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</si>
  <si>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</si>
  <si>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</si>
  <si>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</si>
  <si>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</si>
  <si>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</si>
  <si>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</si>
  <si>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</si>
  <si>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</si>
  <si>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</si>
  <si>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</si>
  <si>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</si>
  <si>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</si>
  <si>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</si>
  <si>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</si>
  <si>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</si>
  <si>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</si>
  <si>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</si>
  <si>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</si>
  <si>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</si>
  <si>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</si>
  <si>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</si>
  <si>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</si>
  <si>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</si>
  <si>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</si>
  <si>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</si>
  <si>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</si>
  <si>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</si>
  <si>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</si>
  <si>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</si>
  <si>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</si>
  <si>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</si>
  <si>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</si>
  <si>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</si>
  <si>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</si>
  <si>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</si>
  <si>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</si>
  <si>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</si>
  <si>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</si>
  <si>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</si>
  <si>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</si>
  <si>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</si>
  <si>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</si>
  <si>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</si>
  <si>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</si>
  <si>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</si>
  <si>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</si>
  <si>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</si>
  <si>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</si>
  <si>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</si>
  <si>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</si>
  <si>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</si>
  <si>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</si>
  <si>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</si>
  <si>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</si>
  <si>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</si>
  <si>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</si>
  <si>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</si>
  <si>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</si>
  <si>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</si>
  <si>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</si>
  <si>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</si>
  <si>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</si>
  <si>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</si>
  <si>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</si>
  <si>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</si>
  <si>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</si>
  <si>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</si>
  <si>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</si>
  <si>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</si>
  <si>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</si>
  <si>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</si>
  <si>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</si>
  <si>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</si>
  <si>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</si>
  <si>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</si>
  <si>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</si>
  <si>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</si>
  <si>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</si>
  <si>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</si>
  <si>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</si>
  <si>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</si>
  <si>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</si>
  <si>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</si>
  <si>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</si>
  <si>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</si>
  <si>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</si>
  <si>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</si>
  <si>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</si>
  <si>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</si>
  <si>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</si>
  <si>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</si>
  <si>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</si>
  <si>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</si>
  <si>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</si>
  <si>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</si>
  <si>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</si>
  <si>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</si>
  <si>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</si>
  <si>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</si>
  <si>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</si>
  <si>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</si>
  <si>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</si>
  <si>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</si>
  <si>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</si>
  <si>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</si>
  <si>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</si>
  <si>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</si>
  <si>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</si>
  <si>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</si>
  <si>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</si>
  <si>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</si>
  <si>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</si>
  <si>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</si>
  <si>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</si>
  <si>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</si>
  <si>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</si>
  <si>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</si>
  <si>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</si>
  <si>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</si>
  <si>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</si>
  <si>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</si>
  <si>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</si>
  <si>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</si>
  <si>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</si>
  <si>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</si>
  <si>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</si>
  <si>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</si>
  <si>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</si>
  <si>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</si>
  <si>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</si>
  <si>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</si>
  <si>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</si>
  <si>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</si>
  <si>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</si>
  <si>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</si>
  <si>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</si>
  <si>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</si>
  <si>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</si>
  <si>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</si>
  <si>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</si>
  <si>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</si>
  <si>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</si>
  <si>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</si>
  <si>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</si>
  <si>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</si>
  <si>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</si>
  <si>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</si>
  <si>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</si>
  <si>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</si>
  <si>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</si>
  <si>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</si>
  <si>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</si>
  <si>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</si>
  <si>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</si>
  <si>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</si>
  <si>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</si>
  <si>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</si>
  <si>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</si>
  <si>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</si>
  <si>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</si>
  <si>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</si>
  <si>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</si>
  <si>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</si>
  <si>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</si>
  <si>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</si>
  <si>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</si>
  <si>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</si>
  <si>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</si>
  <si>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</si>
  <si>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</si>
  <si>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</si>
  <si>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</si>
  <si>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</si>
  <si>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</si>
  <si>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</si>
  <si>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</si>
  <si>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</si>
  <si>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</si>
  <si>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</si>
  <si>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</si>
  <si>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</si>
  <si>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</si>
  <si>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</si>
  <si>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</si>
  <si>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</si>
  <si>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</si>
  <si>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</si>
  <si>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</si>
  <si>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</si>
  <si>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</si>
  <si>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</si>
  <si>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</si>
  <si>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</si>
  <si>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</si>
  <si>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</si>
  <si>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</si>
  <si>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</si>
  <si>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</si>
  <si>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</si>
  <si>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</si>
  <si>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</si>
  <si>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</si>
  <si>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</si>
  <si>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</si>
  <si>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</si>
  <si>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</si>
  <si>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</si>
  <si>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</si>
  <si>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</si>
  <si>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</si>
  <si>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</si>
  <si>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</si>
  <si>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</si>
  <si>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</si>
  <si>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</si>
  <si>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</si>
  <si>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</si>
  <si>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</si>
  <si>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</si>
  <si>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</si>
  <si>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</si>
  <si>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</si>
  <si>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</si>
  <si>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</si>
  <si>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</si>
  <si>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</si>
  <si>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</si>
  <si>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</si>
  <si>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</si>
  <si>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</si>
  <si>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</si>
  <si>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</si>
  <si>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</si>
  <si>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</si>
  <si>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</si>
  <si>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</si>
  <si>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</si>
  <si>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</si>
  <si>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</si>
  <si>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</si>
  <si>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</si>
  <si>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</si>
  <si>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</si>
  <si>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</si>
  <si>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</si>
  <si>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</si>
  <si>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</si>
  <si>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</si>
  <si>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</si>
  <si>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</si>
  <si>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</si>
  <si>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</si>
  <si>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</si>
  <si>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</si>
  <si>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</si>
  <si>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</si>
  <si>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</si>
  <si>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</si>
  <si>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</si>
  <si>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</si>
  <si>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</si>
  <si>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</si>
  <si>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</si>
  <si>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</si>
  <si>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</si>
  <si>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</si>
  <si>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</si>
  <si>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</si>
  <si>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</si>
  <si>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</si>
  <si>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</si>
  <si>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</si>
  <si>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</si>
  <si>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</si>
  <si>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</si>
  <si>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</si>
  <si>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</si>
  <si>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</si>
  <si>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</si>
  <si>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</si>
  <si>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</si>
  <si>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</si>
  <si>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</si>
  <si>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</si>
  <si>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</si>
  <si>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</si>
  <si>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</si>
  <si>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</si>
  <si>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</si>
  <si>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</si>
  <si>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</si>
  <si>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</si>
  <si>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</si>
  <si>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</si>
  <si>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</si>
  <si>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</si>
  <si>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</si>
  <si>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</si>
  <si>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</si>
  <si>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</si>
  <si>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</si>
  <si>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</si>
  <si>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</si>
  <si>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</si>
  <si>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</si>
  <si>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</si>
  <si>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</si>
  <si>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</si>
  <si>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</si>
  <si>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</si>
  <si>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</si>
  <si>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</si>
  <si>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</si>
  <si>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</si>
  <si>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</si>
  <si>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</si>
  <si>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</si>
  <si>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</si>
  <si>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</si>
  <si>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</si>
  <si>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</si>
  <si>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</si>
  <si>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</si>
  <si>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</si>
  <si>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</si>
  <si>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</si>
  <si>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</si>
  <si>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</si>
  <si>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</si>
  <si>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</si>
  <si>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</si>
  <si>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</si>
  <si>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</si>
  <si>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</si>
  <si>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</si>
  <si>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</si>
  <si>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</si>
  <si>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</si>
  <si>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</si>
  <si>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</si>
  <si>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</si>
  <si>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</si>
  <si>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</si>
  <si>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</si>
  <si>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</si>
  <si>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</si>
  <si>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</si>
  <si>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</si>
  <si>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</si>
  <si>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</si>
  <si>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</si>
  <si>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</si>
  <si>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</si>
  <si>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</si>
  <si>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</si>
  <si>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</si>
  <si>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</si>
  <si>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</si>
  <si>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</si>
  <si>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</si>
  <si>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</si>
  <si>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</si>
  <si>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</si>
  <si>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</si>
  <si>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</si>
  <si>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</si>
  <si>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</si>
  <si>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</si>
  <si>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</si>
  <si>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</si>
  <si>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</si>
  <si>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</si>
  <si>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</si>
  <si>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</si>
  <si>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</si>
  <si>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</si>
  <si>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</si>
  <si>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</si>
  <si>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</si>
  <si>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</si>
  <si>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</si>
  <si>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</si>
  <si>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</si>
  <si>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</si>
  <si>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</si>
  <si>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</si>
  <si>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</si>
  <si>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</si>
  <si>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</si>
  <si>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</si>
  <si>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</si>
  <si>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</si>
  <si>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</si>
  <si>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</si>
  <si>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</si>
  <si>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</si>
  <si>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</si>
  <si>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</si>
  <si>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</si>
  <si>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</si>
  <si>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</si>
  <si>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</si>
  <si>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</si>
  <si>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</si>
  <si>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</si>
  <si>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</si>
  <si>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</si>
  <si>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</si>
  <si>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</si>
  <si>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</si>
  <si>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</si>
  <si>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</si>
  <si>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</si>
  <si>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</si>
  <si>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</si>
  <si>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</si>
  <si>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</si>
  <si>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</si>
  <si>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</si>
  <si>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</si>
  <si>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</si>
  <si>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</si>
  <si>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</si>
  <si>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</si>
  <si>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</si>
  <si>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</si>
  <si>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</si>
  <si>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</si>
  <si>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</si>
  <si>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</si>
  <si>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</si>
  <si>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</si>
  <si>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</si>
  <si>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</si>
  <si>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</si>
  <si>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</si>
  <si>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</si>
  <si>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</si>
  <si>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</si>
  <si>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</si>
  <si>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</si>
  <si>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</si>
  <si>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</si>
  <si>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</si>
  <si>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</si>
  <si>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</si>
  <si>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</si>
  <si>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</si>
  <si>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</si>
  <si>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</si>
  <si>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</si>
  <si>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</si>
  <si>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</si>
  <si>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</si>
  <si>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</si>
  <si>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</si>
  <si>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</si>
  <si>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</si>
  <si>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</si>
  <si>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</si>
  <si>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</si>
  <si>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</si>
  <si>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</si>
  <si>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</si>
  <si>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</si>
  <si>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</si>
  <si>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</si>
  <si>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</si>
  <si>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</si>
  <si>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</si>
  <si>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</si>
  <si>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</si>
  <si>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</si>
  <si>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</si>
  <si>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</si>
  <si>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</si>
  <si>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</si>
  <si>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</si>
  <si>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</si>
  <si>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</si>
  <si>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</si>
  <si>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</si>
  <si>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</si>
  <si>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</si>
  <si>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</si>
  <si>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</si>
  <si>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</si>
  <si>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</si>
  <si>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</si>
  <si>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</si>
  <si>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</si>
  <si>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</si>
  <si>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</si>
  <si>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</si>
  <si>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</si>
  <si>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</si>
  <si>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</si>
  <si>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</si>
  <si>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</si>
  <si>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</si>
  <si>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</si>
  <si>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</si>
  <si>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</si>
  <si>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</si>
  <si>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</si>
  <si>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</si>
  <si>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</si>
  <si>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</si>
  <si>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</si>
  <si>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</si>
  <si>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</si>
  <si>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</si>
  <si>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</si>
  <si>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</si>
  <si>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</si>
  <si>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</si>
  <si>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</si>
  <si>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</si>
  <si>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</si>
  <si>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</si>
  <si>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</si>
  <si>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</si>
  <si>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</si>
  <si>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</si>
  <si>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</si>
  <si>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</si>
  <si>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</si>
  <si>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</si>
  <si>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</si>
  <si>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</si>
  <si>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</si>
  <si>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</si>
  <si>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</si>
  <si>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</si>
  <si>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</si>
  <si>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</si>
  <si>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</si>
  <si>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</si>
  <si>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</si>
  <si>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</si>
  <si>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</si>
  <si>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</si>
  <si>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</si>
  <si>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</si>
  <si>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</si>
  <si>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</si>
  <si>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</si>
  <si>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</si>
  <si>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</si>
  <si>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</si>
  <si>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</si>
  <si>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</si>
  <si>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</si>
  <si>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</si>
  <si>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</si>
  <si>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</si>
  <si>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</si>
  <si>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</si>
  <si>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</si>
  <si>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</si>
  <si>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</si>
  <si>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</si>
  <si>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</si>
  <si>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</si>
  <si>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</si>
  <si>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</si>
  <si>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</si>
  <si>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</si>
  <si>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</si>
  <si>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</si>
  <si>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</si>
  <si>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</si>
  <si>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</si>
  <si>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</si>
  <si>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</si>
  <si>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</si>
  <si>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</si>
  <si>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</si>
  <si>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</si>
  <si>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</si>
  <si>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</si>
  <si>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</si>
  <si>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</si>
  <si>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</si>
  <si>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</si>
  <si>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</si>
  <si>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</si>
  <si>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</si>
  <si>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</si>
  <si>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</si>
  <si>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</si>
  <si>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</si>
  <si>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</si>
  <si>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</si>
  <si>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</si>
  <si>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</si>
  <si>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</si>
  <si>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</si>
  <si>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</si>
  <si>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</si>
  <si>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</si>
  <si>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</si>
  <si>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</si>
  <si>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</si>
  <si>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</si>
  <si>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</si>
  <si>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</si>
  <si>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</si>
  <si>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</si>
  <si>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</si>
  <si>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</si>
  <si>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</si>
  <si>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</si>
  <si>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</si>
  <si>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</si>
  <si>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</si>
  <si>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</si>
  <si>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</si>
  <si>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</si>
  <si>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</si>
  <si>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</si>
  <si>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</si>
  <si>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</si>
  <si>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</si>
  <si>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</si>
  <si>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</si>
  <si>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</si>
  <si>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</si>
  <si>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</si>
  <si>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</si>
  <si>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</si>
  <si>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</si>
  <si>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</si>
  <si>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</si>
  <si>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</si>
  <si>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</si>
  <si>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</si>
  <si>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</si>
  <si>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</si>
  <si>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</si>
  <si>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</si>
  <si>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</si>
  <si>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</si>
  <si>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</si>
  <si>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</si>
  <si>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</si>
  <si>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</si>
  <si>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</si>
  <si>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</si>
  <si>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</si>
  <si>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</si>
  <si>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</si>
  <si>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</si>
  <si>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</si>
  <si>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</si>
  <si>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</si>
  <si>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</si>
  <si>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</si>
  <si>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</si>
  <si>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</si>
  <si>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</si>
  <si>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</si>
  <si>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</si>
  <si>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</si>
  <si>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</si>
  <si>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</si>
  <si>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</si>
  <si>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</si>
  <si>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</si>
  <si>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</si>
  <si>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</si>
  <si>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</si>
  <si>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</si>
  <si>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</si>
  <si>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</si>
  <si>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</si>
  <si>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</si>
  <si>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</si>
  <si>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</si>
  <si>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</si>
  <si>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</si>
  <si>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</si>
  <si>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</si>
  <si>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</si>
  <si>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</si>
  <si>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</si>
  <si>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</si>
  <si>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</si>
  <si>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</si>
  <si>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</si>
  <si>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</si>
  <si>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</si>
  <si>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</si>
  <si>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</si>
  <si>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</si>
  <si>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</si>
  <si>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</si>
  <si>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</si>
  <si>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</si>
  <si>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</si>
  <si>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</si>
  <si>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</si>
  <si>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</si>
  <si>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</si>
  <si>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</si>
  <si>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</si>
  <si>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</si>
  <si>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</si>
  <si>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</si>
  <si>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</si>
  <si>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</si>
  <si>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</si>
  <si>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</si>
  <si>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</si>
  <si>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</si>
  <si>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</si>
  <si>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</si>
  <si>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</si>
  <si>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</si>
  <si>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</si>
  <si>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</si>
  <si>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</si>
  <si>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</si>
  <si>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</si>
  <si>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</si>
  <si>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</si>
  <si>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</si>
  <si>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</si>
  <si>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</si>
  <si>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</si>
  <si>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</si>
  <si>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</si>
  <si>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</si>
  <si>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</si>
  <si>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</si>
  <si>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</si>
  <si>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</si>
  <si>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</si>
  <si>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</si>
  <si>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</si>
  <si>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</si>
  <si>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</si>
  <si>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</si>
  <si>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</si>
  <si>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</si>
  <si>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</si>
  <si>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</si>
  <si>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</si>
  <si>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</si>
  <si>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</si>
  <si>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</si>
  <si>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</si>
  <si>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</si>
  <si>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</si>
  <si>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</si>
  <si>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</si>
  <si>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</si>
  <si>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</si>
  <si>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</si>
  <si>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</si>
  <si>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</si>
  <si>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</si>
  <si>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</si>
  <si>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</si>
  <si>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</si>
  <si>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</si>
  <si>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</si>
  <si>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</si>
  <si>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</si>
  <si>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</si>
  <si>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</si>
  <si>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</si>
  <si>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</si>
  <si>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</si>
  <si>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</si>
  <si>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</si>
  <si>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</si>
  <si>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</si>
  <si>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</si>
  <si>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</si>
  <si>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</si>
  <si>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</si>
  <si>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</si>
  <si>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</si>
  <si>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</si>
  <si>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</si>
  <si>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</si>
  <si>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</si>
  <si>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</si>
  <si>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</si>
  <si>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</si>
  <si>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</si>
  <si>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</si>
  <si>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</si>
  <si>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</si>
  <si>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</si>
  <si>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</si>
  <si>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</si>
  <si>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</si>
  <si>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</si>
  <si>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</si>
  <si>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</si>
  <si>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</si>
  <si>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</si>
  <si>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</si>
  <si>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</si>
  <si>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</si>
  <si>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</si>
  <si>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</si>
  <si>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</si>
  <si>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</si>
  <si>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</si>
  <si>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</si>
  <si>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</si>
  <si>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</si>
  <si>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</si>
  <si>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</si>
  <si>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</si>
  <si>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</si>
  <si>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</si>
  <si>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</si>
  <si>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</si>
  <si>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</si>
  <si>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</si>
  <si>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</si>
  <si>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</si>
  <si>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</si>
  <si>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</si>
  <si>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</si>
  <si>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</si>
  <si>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</si>
  <si>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</si>
  <si>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</si>
  <si>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</si>
  <si>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</si>
  <si>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</si>
  <si>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</si>
  <si>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</si>
  <si>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</si>
  <si>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</si>
  <si>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</si>
  <si>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</si>
  <si>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</si>
  <si>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</si>
  <si>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</si>
  <si>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</si>
  <si>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</si>
  <si>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</si>
  <si>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</si>
  <si>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</si>
  <si>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</si>
  <si>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</si>
  <si>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</si>
  <si>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</si>
  <si>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</si>
  <si>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</si>
  <si>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</si>
  <si>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</si>
  <si>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</si>
  <si>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</si>
  <si>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</si>
  <si>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</si>
  <si>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</si>
  <si>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</si>
  <si>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</si>
  <si>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</si>
  <si>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</si>
  <si>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</si>
  <si>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</si>
  <si>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</si>
  <si>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</si>
  <si>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</si>
  <si>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</si>
  <si>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</si>
  <si>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</si>
  <si>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</si>
  <si>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</si>
  <si>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</si>
  <si>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</si>
  <si>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</si>
  <si>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</si>
  <si>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</si>
  <si>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</si>
  <si>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</si>
  <si>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</si>
  <si>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</si>
  <si>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</si>
  <si>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</si>
  <si>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</si>
  <si>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</si>
  <si>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</si>
  <si>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</si>
  <si>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</si>
  <si>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</si>
  <si>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</si>
  <si>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</si>
  <si>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</si>
  <si>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</si>
  <si>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</si>
  <si>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</si>
  <si>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</si>
  <si>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</si>
  <si>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</si>
  <si>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</si>
  <si>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</si>
  <si>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</si>
  <si>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</si>
  <si>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</si>
  <si>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</si>
  <si>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</si>
  <si>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</si>
  <si>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</si>
  <si>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</si>
  <si>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</si>
  <si>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</si>
  <si>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</si>
  <si>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</si>
  <si>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</si>
  <si>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</si>
  <si>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</si>
  <si>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</si>
  <si>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</si>
  <si>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</si>
  <si>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</si>
  <si>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</si>
  <si>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</si>
  <si>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</si>
  <si>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</si>
  <si>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</si>
  <si>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</si>
  <si>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</si>
  <si>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</si>
  <si>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</si>
  <si>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</si>
  <si>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</si>
  <si>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</si>
  <si>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</si>
  <si>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</si>
  <si>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</si>
  <si>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</si>
  <si>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</si>
  <si>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</si>
  <si>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</si>
  <si>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</si>
  <si>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</si>
  <si>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</si>
  <si>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</si>
  <si>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</si>
  <si>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</si>
  <si>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</si>
  <si>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</si>
  <si>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</si>
  <si>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</si>
  <si>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</si>
  <si>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</si>
  <si>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</si>
  <si>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</si>
  <si>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</si>
  <si>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</si>
  <si>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</si>
  <si>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</si>
  <si>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</si>
  <si>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</si>
  <si>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</si>
  <si>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</si>
  <si>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</si>
  <si>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</si>
  <si>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</si>
  <si>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</si>
  <si>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</si>
  <si>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</si>
  <si>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</si>
  <si>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</si>
  <si>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</si>
  <si>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</si>
  <si>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</si>
  <si>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</si>
  <si>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</si>
  <si>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</si>
  <si>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</si>
  <si>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</si>
  <si>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</si>
  <si>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</si>
  <si>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</si>
  <si>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</si>
  <si>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</si>
  <si>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</si>
  <si>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</si>
  <si>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</si>
  <si>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</si>
  <si>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</si>
  <si>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</si>
  <si>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</si>
  <si>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</si>
  <si>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</si>
  <si>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</si>
  <si>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</si>
  <si>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</si>
  <si>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</si>
  <si>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</si>
  <si>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</si>
  <si>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</si>
  <si>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</si>
  <si>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</si>
  <si>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</si>
  <si>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</si>
  <si>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</si>
  <si>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</si>
  <si>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</si>
  <si>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</si>
  <si>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</si>
  <si>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</si>
  <si>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</si>
  <si>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</si>
  <si>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</si>
  <si>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</si>
  <si>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</si>
  <si>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</si>
  <si>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</si>
  <si>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</si>
  <si>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</si>
  <si>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</si>
  <si>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</si>
  <si>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</si>
  <si>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</si>
  <si>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</si>
  <si>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</si>
  <si>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</si>
  <si>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</si>
  <si>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</si>
  <si>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</si>
  <si>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</si>
  <si>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</si>
  <si>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</si>
  <si>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</si>
  <si>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</si>
  <si>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</si>
  <si>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</si>
  <si>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</si>
  <si>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</si>
  <si>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</si>
  <si>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</si>
  <si>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</si>
  <si>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</si>
  <si>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</si>
  <si>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</si>
  <si>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</si>
  <si>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</si>
  <si>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</si>
  <si>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</si>
  <si>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</si>
  <si>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</si>
  <si>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</si>
  <si>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</si>
  <si>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</si>
  <si>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</si>
  <si>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</si>
  <si>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</si>
  <si>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</si>
  <si>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</si>
  <si>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</si>
  <si>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</si>
  <si>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</si>
  <si>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</si>
  <si>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</si>
  <si>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</si>
  <si>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</si>
  <si>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</si>
  <si>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</si>
  <si>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</si>
  <si>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</si>
  <si>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</si>
  <si>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</si>
  <si>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</si>
  <si>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</si>
  <si>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</si>
  <si>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</si>
  <si>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</si>
  <si>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</si>
  <si>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</si>
  <si>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</si>
  <si>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</si>
  <si>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</si>
  <si>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</si>
  <si>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</si>
  <si>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</si>
  <si>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</si>
  <si>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</si>
  <si>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</si>
  <si>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</si>
  <si>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</si>
  <si>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</si>
  <si>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</si>
  <si>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</si>
  <si>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</si>
  <si>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</si>
  <si>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</si>
  <si>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</si>
  <si>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</si>
  <si>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</si>
  <si>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</si>
  <si>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</si>
  <si>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</si>
  <si>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</si>
  <si>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</si>
  <si>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</si>
  <si>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</si>
  <si>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</si>
  <si>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</si>
  <si>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</si>
  <si>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</si>
  <si>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</si>
  <si>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</si>
  <si>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</si>
  <si>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</si>
  <si>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</si>
  <si>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</si>
  <si>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</si>
  <si>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</si>
  <si>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</si>
  <si>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</si>
  <si>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</si>
  <si>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</si>
  <si>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</si>
  <si>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</si>
  <si>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</si>
  <si>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</si>
  <si>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</si>
  <si>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</si>
  <si>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</si>
  <si>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</si>
  <si>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</si>
  <si>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</si>
  <si>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</si>
  <si>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</si>
  <si>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</si>
  <si>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</si>
  <si>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</si>
  <si>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</si>
  <si>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</si>
  <si>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</si>
  <si>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</si>
  <si>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</si>
  <si>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</si>
  <si>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</si>
  <si>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</si>
  <si>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</si>
  <si>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</si>
  <si>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</si>
  <si>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</si>
  <si>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</si>
  <si>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</si>
  <si>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</si>
  <si>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</si>
  <si>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</si>
  <si>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</si>
  <si>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</si>
  <si>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</si>
  <si>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</si>
  <si>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</si>
  <si>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</si>
  <si>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</si>
  <si>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</si>
  <si>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</si>
  <si>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</si>
  <si>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</si>
  <si>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</si>
  <si>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</si>
  <si>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</si>
  <si>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</si>
  <si>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</si>
  <si>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</si>
  <si>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</si>
  <si>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</si>
  <si>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</si>
  <si>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</si>
  <si>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</si>
  <si>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</si>
  <si>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</si>
  <si>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</si>
  <si>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</si>
  <si>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</si>
  <si>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</si>
  <si>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</si>
  <si>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</si>
  <si>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</si>
  <si>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</si>
  <si>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</si>
  <si>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</si>
  <si>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</si>
  <si>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</si>
  <si>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</si>
  <si>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</si>
  <si>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</si>
  <si>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</si>
  <si>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</si>
  <si>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</si>
  <si>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</si>
  <si>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</si>
  <si>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</si>
  <si>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</si>
  <si>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</si>
  <si>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</si>
  <si>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</si>
  <si>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</si>
  <si>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</si>
  <si>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</si>
  <si>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</si>
  <si>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</si>
  <si>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</si>
  <si>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</si>
  <si>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</si>
  <si>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</si>
  <si>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</si>
  <si>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</si>
  <si>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</si>
  <si>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</si>
  <si>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</si>
  <si>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</si>
  <si>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</si>
  <si>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</si>
  <si>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</si>
  <si>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</si>
  <si>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</si>
  <si>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</si>
  <si>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</si>
  <si>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</si>
  <si>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</si>
  <si>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</si>
  <si>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</si>
  <si>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</si>
  <si>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</si>
  <si>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</si>
  <si>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</si>
  <si>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</si>
  <si>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</si>
  <si>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</si>
  <si>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</si>
  <si>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</si>
  <si>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</si>
  <si>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</si>
  <si>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</si>
  <si>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</si>
  <si>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</si>
  <si>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</si>
  <si>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</si>
  <si>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</si>
  <si>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</si>
  <si>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</si>
  <si>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</si>
  <si>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</si>
  <si>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</si>
  <si>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</si>
  <si>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</si>
  <si>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</si>
  <si>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</si>
  <si>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</si>
  <si>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</si>
  <si>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</si>
  <si>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</si>
  <si>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</si>
  <si>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</si>
  <si>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</si>
  <si>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</si>
  <si>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</si>
  <si>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</si>
  <si>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</si>
  <si>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</si>
  <si>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</si>
  <si>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</si>
  <si>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</si>
  <si>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</si>
  <si>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</si>
  <si>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</si>
  <si>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</si>
  <si>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</si>
  <si>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</si>
  <si>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</si>
  <si>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</si>
  <si>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</si>
  <si>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</si>
  <si>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</si>
  <si>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</si>
  <si>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</si>
  <si>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</si>
  <si>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</si>
  <si>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</si>
  <si>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</si>
  <si>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</si>
  <si>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</si>
  <si>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</si>
  <si>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</si>
  <si>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</si>
  <si>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</si>
  <si>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</si>
  <si>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</si>
  <si>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</si>
  <si>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</si>
  <si>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</si>
  <si>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</si>
  <si>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</si>
  <si>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</si>
  <si>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</si>
  <si>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</si>
  <si>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</si>
  <si>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</si>
  <si>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</si>
  <si>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</si>
  <si>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</si>
  <si>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</si>
  <si>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</si>
  <si>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</si>
  <si>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</si>
  <si>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</si>
  <si>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</si>
  <si>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</si>
  <si>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</si>
  <si>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</si>
  <si>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</si>
  <si>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</si>
  <si>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</si>
  <si>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</si>
  <si>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</si>
  <si>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</si>
  <si>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</si>
  <si>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</si>
  <si>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</si>
  <si>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</si>
  <si>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</si>
  <si>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</si>
  <si>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</si>
  <si>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</si>
  <si>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</si>
  <si>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</si>
  <si>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</si>
  <si>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</si>
  <si>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</si>
  <si>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</si>
  <si>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</si>
  <si>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</si>
  <si>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</si>
  <si>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</si>
  <si>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</si>
  <si>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</si>
  <si>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</si>
  <si>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</si>
  <si>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</si>
  <si>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</si>
  <si>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</si>
  <si>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</si>
  <si>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</si>
  <si>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</si>
  <si>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</si>
  <si>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</si>
  <si>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</si>
  <si>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</si>
  <si>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</si>
  <si>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</si>
  <si>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</si>
  <si>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</si>
  <si>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</si>
  <si>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</si>
  <si>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</si>
  <si>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</si>
  <si>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</si>
  <si>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</si>
  <si>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</si>
  <si>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</si>
  <si>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</si>
  <si>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</si>
  <si>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</si>
  <si>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</si>
  <si>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</si>
  <si>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</si>
  <si>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</si>
  <si>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</si>
  <si>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</si>
  <si>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</si>
  <si>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</si>
  <si>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</si>
  <si>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</si>
  <si>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</si>
  <si>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</si>
  <si>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</si>
  <si>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</si>
  <si>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</si>
  <si>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</si>
  <si>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</si>
  <si>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</si>
  <si>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</si>
  <si>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</si>
  <si>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</si>
  <si>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</si>
  <si>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</si>
  <si>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</si>
  <si>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</si>
  <si>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</si>
  <si>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</si>
  <si>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</si>
  <si>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</si>
  <si>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</si>
  <si>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</si>
  <si>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</si>
  <si>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</si>
  <si>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</si>
  <si>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</si>
  <si>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</si>
  <si>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</si>
  <si>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</si>
  <si>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</si>
  <si>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</si>
  <si>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</si>
  <si>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</si>
  <si>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</si>
  <si>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</si>
  <si>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</si>
  <si>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</si>
  <si>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</si>
  <si>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</si>
  <si>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</si>
  <si>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</si>
  <si>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</si>
  <si>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</si>
  <si>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</si>
  <si>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</si>
  <si>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</si>
  <si>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</si>
  <si>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</si>
  <si>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</si>
  <si>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</si>
  <si>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</si>
  <si>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</si>
  <si>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</si>
  <si>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</si>
  <si>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</si>
  <si>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</si>
  <si>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</si>
  <si>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</si>
  <si>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</si>
  <si>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</si>
  <si>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</si>
  <si>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</si>
  <si>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</si>
  <si>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</si>
  <si>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</si>
  <si>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</si>
  <si>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</si>
  <si>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</si>
  <si>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</si>
  <si>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</si>
  <si>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</si>
  <si>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</si>
  <si>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</si>
  <si>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</si>
  <si>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</si>
  <si>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</si>
  <si>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</si>
  <si>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</si>
  <si>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</si>
  <si>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</si>
  <si>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</si>
  <si>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</si>
  <si>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</si>
  <si>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</si>
  <si>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</si>
  <si>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</si>
  <si>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</si>
  <si>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</si>
  <si>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</si>
  <si>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</si>
  <si>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</si>
  <si>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</si>
  <si>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</si>
  <si>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</si>
  <si>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</si>
  <si>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</si>
  <si>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</si>
  <si>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</si>
  <si>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</si>
  <si>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</si>
  <si>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</si>
  <si>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</si>
  <si>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</si>
  <si>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</si>
  <si>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</si>
  <si>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</si>
  <si>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</si>
  <si>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</si>
  <si>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</si>
  <si>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</si>
  <si>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</si>
  <si>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</si>
  <si>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</si>
  <si>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</si>
  <si>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</si>
  <si>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</si>
  <si>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</si>
  <si>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</si>
  <si>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</si>
  <si>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</si>
  <si>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</si>
  <si>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</si>
  <si>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</si>
  <si>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</si>
  <si>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</si>
  <si>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</si>
  <si>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</si>
  <si>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</si>
  <si>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</si>
  <si>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</si>
  <si>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</si>
  <si>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</si>
  <si>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</si>
  <si>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</si>
  <si>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</si>
  <si>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</si>
  <si>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</si>
  <si>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</si>
  <si>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</si>
  <si>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</si>
  <si>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</si>
  <si>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</si>
  <si>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</si>
  <si>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</si>
  <si>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</si>
  <si>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</si>
  <si>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</si>
  <si>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</si>
  <si>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</si>
  <si>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</si>
  <si>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</si>
  <si>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</si>
  <si>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</si>
  <si>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</si>
  <si>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</si>
  <si>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</si>
  <si>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</si>
  <si>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</si>
  <si>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</si>
  <si>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</si>
  <si>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</si>
  <si>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</si>
  <si>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</si>
  <si>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</si>
  <si>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</si>
  <si>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</si>
  <si>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</si>
  <si>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</si>
  <si>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</si>
  <si>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</si>
  <si>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</si>
  <si>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</si>
  <si>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</si>
  <si>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</si>
  <si>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</si>
  <si>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</si>
  <si>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</si>
  <si>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</si>
  <si>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</si>
  <si>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</si>
  <si>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</si>
  <si>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</si>
  <si>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</si>
  <si>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</si>
  <si>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</si>
  <si>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</si>
  <si>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</si>
  <si>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</si>
  <si>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</si>
  <si>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</si>
  <si>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</si>
  <si>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</si>
  <si>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</si>
  <si>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</si>
  <si>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</si>
  <si>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</si>
  <si>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</si>
  <si>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</si>
  <si>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</si>
  <si>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</si>
  <si>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</si>
  <si>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</si>
  <si>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</si>
  <si>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</si>
  <si>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</si>
  <si>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</si>
  <si>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</si>
  <si>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</si>
  <si>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</si>
  <si>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</si>
  <si>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</si>
  <si>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</si>
  <si>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</si>
  <si>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</si>
  <si>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</si>
  <si>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</si>
  <si>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</si>
  <si>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</si>
  <si>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</si>
  <si>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</si>
  <si>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</si>
  <si>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</si>
  <si>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</si>
  <si>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</si>
  <si>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</si>
  <si>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</si>
  <si>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</si>
  <si>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</si>
  <si>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</si>
  <si>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</si>
  <si>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</si>
  <si>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</si>
  <si>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</si>
  <si>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</si>
  <si>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</si>
  <si>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</si>
  <si>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</si>
  <si>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</si>
  <si>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</si>
  <si>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</si>
  <si>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</si>
  <si>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</si>
  <si>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</si>
  <si>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</si>
  <si>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</si>
  <si>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</si>
  <si>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</si>
  <si>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</si>
  <si>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</si>
  <si>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</si>
  <si>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</si>
  <si>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</si>
  <si>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</si>
  <si>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</si>
  <si>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</si>
  <si>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</si>
  <si>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</si>
  <si>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</si>
  <si>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</si>
  <si>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</si>
  <si>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</si>
  <si>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</si>
  <si>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</si>
  <si>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</si>
  <si>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</si>
  <si>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</si>
  <si>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</si>
  <si>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</si>
  <si>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</si>
  <si>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</si>
  <si>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</si>
  <si>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</si>
  <si>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</si>
  <si>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</si>
  <si>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</si>
  <si>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</si>
  <si>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</si>
  <si>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</si>
  <si>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</si>
  <si>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</si>
  <si>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</si>
  <si>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</si>
  <si>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</si>
  <si>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</si>
  <si>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</si>
  <si>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</si>
  <si>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</si>
  <si>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</si>
  <si>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</si>
  <si>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</si>
  <si>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</si>
  <si>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</si>
  <si>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</si>
  <si>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</si>
  <si>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</si>
  <si>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</si>
  <si>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</si>
  <si>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</si>
  <si>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</si>
  <si>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</si>
  <si>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</si>
  <si>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</si>
  <si>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</si>
  <si>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</si>
  <si>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</si>
  <si>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</si>
  <si>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</si>
  <si>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</si>
  <si>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</si>
  <si>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</si>
  <si>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</si>
  <si>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</si>
  <si>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</si>
  <si>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</si>
  <si>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</si>
  <si>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</si>
  <si>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</si>
  <si>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</si>
  <si>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</si>
  <si>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</si>
  <si>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</si>
  <si>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</si>
  <si>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</si>
  <si>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</si>
  <si>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</si>
  <si>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</si>
  <si>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</si>
  <si>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</si>
  <si>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</si>
  <si>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</si>
  <si>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</si>
  <si>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</si>
  <si>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</si>
  <si>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</si>
  <si>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</si>
  <si>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</si>
  <si>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</si>
  <si>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</si>
  <si>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</si>
  <si>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</si>
  <si>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</si>
  <si>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</si>
  <si>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</si>
  <si>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</si>
  <si>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</si>
  <si>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</si>
  <si>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</si>
  <si>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</si>
  <si>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</si>
  <si>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</si>
  <si>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</si>
  <si>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</si>
  <si>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</si>
  <si>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</si>
  <si>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</si>
  <si>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</si>
  <si>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</si>
  <si>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</si>
  <si>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</si>
  <si>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</si>
  <si>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</si>
  <si>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</si>
  <si>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</si>
  <si>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</si>
  <si>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</si>
  <si>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</si>
  <si>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</si>
  <si>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</si>
  <si>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</si>
  <si>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</si>
  <si>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</si>
  <si>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</si>
  <si>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</si>
  <si>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</si>
  <si>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</si>
  <si>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</si>
  <si>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</si>
  <si>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</si>
  <si>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</si>
  <si>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</si>
  <si>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</si>
  <si>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</si>
  <si>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</si>
  <si>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</si>
  <si>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</si>
  <si>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</si>
  <si>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</si>
  <si>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</si>
  <si>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</si>
  <si>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</si>
  <si>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</si>
  <si>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</si>
  <si>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</si>
  <si>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</si>
  <si>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</si>
  <si>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</si>
  <si>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</si>
  <si>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</si>
  <si>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</si>
  <si>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</si>
  <si>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</si>
  <si>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</si>
  <si>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</si>
  <si>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</si>
  <si>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</si>
  <si>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</si>
  <si>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</si>
  <si>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</si>
  <si>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</si>
  <si>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</si>
  <si>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</si>
  <si>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</si>
  <si>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</si>
  <si>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</si>
  <si>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</si>
  <si>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</si>
  <si>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</si>
  <si>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</si>
  <si>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</si>
  <si>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</si>
  <si>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</si>
  <si>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</si>
  <si>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</si>
  <si>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</si>
  <si>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</si>
  <si>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</si>
  <si>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</si>
  <si>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</si>
  <si>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</si>
  <si>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</si>
  <si>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</si>
  <si>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</si>
  <si>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</si>
  <si>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</si>
  <si>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</si>
  <si>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</si>
  <si>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</si>
  <si>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</si>
  <si>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</si>
  <si>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</si>
  <si>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</si>
  <si>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</si>
  <si>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</si>
  <si>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</si>
  <si>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</si>
  <si>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</si>
  <si>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</si>
  <si>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</si>
  <si>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</si>
  <si>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</si>
  <si>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</si>
  <si>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</si>
  <si>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</si>
  <si>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</si>
  <si>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</si>
  <si>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</si>
  <si>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</si>
  <si>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</si>
  <si>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</si>
  <si>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</si>
  <si>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</si>
  <si>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</si>
  <si>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</si>
  <si>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</si>
  <si>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</si>
  <si>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</si>
  <si>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</si>
  <si>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</si>
  <si>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</si>
  <si>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</si>
  <si>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</si>
  <si>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</si>
  <si>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</si>
  <si>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</si>
  <si>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</si>
  <si>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</si>
  <si>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</si>
  <si>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</si>
  <si>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</si>
  <si>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</si>
  <si>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</si>
  <si>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</si>
  <si>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</si>
  <si>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</si>
  <si>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</si>
  <si>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</si>
  <si>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</si>
  <si>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</si>
  <si>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</si>
  <si>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</si>
  <si>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</si>
  <si>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</si>
  <si>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</si>
  <si>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</si>
  <si>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</si>
  <si>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</si>
  <si>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</si>
  <si>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</si>
  <si>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</si>
  <si>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</si>
  <si>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</si>
  <si>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</si>
  <si>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</si>
  <si>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</si>
  <si>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</si>
  <si>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</si>
  <si>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</si>
  <si>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</si>
  <si>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</si>
  <si>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</si>
  <si>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</si>
  <si>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</si>
  <si>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</si>
  <si>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</si>
  <si>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</si>
  <si>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</si>
  <si>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</si>
  <si>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</si>
  <si>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</si>
  <si>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</si>
  <si>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</si>
  <si>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</si>
  <si>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</si>
  <si>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</si>
  <si>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</si>
  <si>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</si>
  <si>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</si>
  <si>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</si>
  <si>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</si>
  <si>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</si>
  <si>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</si>
  <si>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</si>
  <si>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</si>
  <si>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</si>
  <si>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</si>
  <si>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</si>
  <si>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</si>
  <si>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</si>
  <si>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</si>
  <si>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</si>
  <si>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</si>
  <si>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</si>
  <si>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</si>
  <si>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</si>
  <si>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</si>
  <si>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</si>
  <si>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</si>
  <si>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</si>
  <si>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</si>
  <si>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</si>
  <si>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</si>
  <si>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</si>
  <si>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</si>
  <si>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</si>
  <si>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</si>
  <si>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</si>
  <si>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</si>
  <si>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</si>
  <si>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</si>
  <si>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</si>
  <si>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</si>
  <si>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</si>
  <si>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</si>
  <si>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</si>
  <si>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</si>
  <si>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</si>
  <si>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</si>
  <si>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</si>
  <si>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</si>
  <si>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</si>
  <si>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</si>
  <si>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</si>
  <si>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</si>
  <si>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</si>
  <si>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</si>
  <si>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</si>
  <si>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</si>
  <si>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</si>
  <si>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</si>
  <si>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</si>
  <si>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</si>
  <si>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</si>
  <si>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</si>
  <si>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</si>
  <si>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</si>
  <si>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</si>
  <si>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</si>
  <si>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</si>
  <si>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</si>
  <si>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</si>
  <si>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</si>
  <si>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</si>
  <si>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</si>
  <si>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</si>
  <si>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</si>
  <si>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</si>
  <si>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</si>
  <si>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</si>
  <si>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</si>
  <si>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</si>
  <si>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</si>
  <si>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</si>
  <si>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</si>
  <si>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</si>
  <si>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</si>
  <si>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</si>
  <si>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</si>
  <si>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</si>
  <si>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</si>
  <si>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</si>
  <si>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</si>
  <si>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</si>
  <si>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</si>
  <si>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</si>
  <si>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</si>
  <si>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</si>
  <si>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</si>
  <si>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</si>
  <si>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</si>
  <si>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</si>
  <si>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</si>
  <si>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</si>
  <si>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</si>
  <si>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</si>
  <si>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</si>
  <si>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</si>
  <si>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</si>
  <si>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</si>
  <si>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</si>
  <si>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</si>
  <si>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</si>
  <si>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</si>
  <si>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</si>
  <si>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</si>
  <si>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</si>
  <si>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</si>
  <si>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</si>
  <si>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</si>
  <si>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</si>
  <si>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</si>
  <si>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</si>
  <si>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</si>
  <si>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</si>
  <si>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</si>
  <si>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</si>
  <si>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</si>
  <si>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</si>
  <si>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</si>
  <si>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</si>
  <si>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</si>
  <si>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</si>
  <si>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</si>
  <si>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</si>
  <si>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</si>
  <si>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</si>
  <si>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</si>
  <si>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</si>
  <si>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</si>
  <si>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</si>
  <si>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</si>
  <si>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</si>
  <si>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</si>
  <si>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</si>
  <si>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</si>
  <si>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</si>
  <si>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</si>
  <si>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</si>
  <si>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</si>
  <si>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</si>
  <si>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</si>
  <si>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</si>
  <si>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</si>
  <si>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</si>
  <si>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</si>
  <si>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</si>
  <si>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</si>
  <si>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</si>
  <si>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</si>
  <si>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</si>
  <si>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</si>
  <si>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</si>
  <si>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</si>
  <si>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</si>
  <si>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</si>
  <si>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</si>
  <si>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</si>
  <si>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</si>
  <si>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</si>
  <si>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</si>
  <si>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</si>
  <si>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</si>
  <si>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</si>
  <si>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</si>
  <si>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</si>
  <si>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</si>
  <si>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</si>
  <si>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</si>
  <si>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</si>
  <si>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</si>
  <si>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</si>
  <si>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</si>
  <si>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</si>
  <si>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</si>
  <si>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</si>
  <si>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</si>
  <si>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</si>
  <si>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</si>
  <si>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</si>
  <si>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</si>
  <si>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</si>
  <si>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</si>
  <si>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</si>
  <si>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</si>
  <si>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</si>
  <si>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</si>
  <si>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</si>
  <si>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</si>
  <si>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</si>
  <si>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</si>
  <si>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</si>
  <si>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</si>
  <si>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</si>
  <si>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</si>
  <si>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</si>
  <si>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</si>
  <si>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</si>
  <si>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</si>
  <si>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</si>
  <si>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</si>
  <si>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</si>
  <si>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</si>
  <si>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</si>
  <si>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</si>
  <si>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</si>
  <si>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</si>
  <si>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</si>
  <si>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</si>
  <si>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</si>
  <si>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</si>
  <si>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</si>
  <si>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</si>
  <si>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</si>
  <si>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</si>
  <si>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</si>
  <si>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</si>
  <si>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</si>
  <si>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</si>
  <si>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</si>
  <si>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</si>
  <si>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</si>
  <si>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</si>
  <si>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</si>
  <si>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</si>
  <si>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</si>
  <si>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</si>
  <si>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</si>
  <si>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</si>
  <si>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</si>
  <si>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</si>
  <si>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</si>
  <si>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</si>
  <si>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</si>
  <si>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</si>
  <si>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</si>
  <si>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</si>
  <si>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</si>
  <si>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</si>
  <si>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</si>
  <si>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</si>
  <si>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</si>
  <si>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</si>
  <si>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</si>
  <si>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</si>
  <si>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</si>
  <si>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</si>
  <si>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</si>
  <si>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</si>
  <si>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</si>
  <si>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</si>
  <si>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</si>
  <si>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</si>
  <si>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</si>
  <si>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</si>
  <si>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</si>
  <si>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</si>
  <si>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</si>
  <si>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</si>
  <si>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</si>
  <si>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</si>
  <si>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</si>
  <si>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</si>
  <si>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</si>
  <si>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</si>
  <si>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</si>
  <si>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</si>
  <si>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</si>
  <si>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</si>
  <si>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</si>
  <si>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</si>
  <si>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</si>
  <si>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</si>
  <si>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</si>
  <si>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</si>
  <si>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</si>
  <si>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</si>
  <si>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</si>
  <si>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</si>
  <si>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</si>
  <si>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</si>
  <si>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</si>
  <si>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</si>
  <si>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</si>
  <si>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</si>
  <si>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</si>
  <si>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</si>
  <si>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</si>
  <si>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</si>
  <si>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</si>
  <si>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</si>
  <si>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</si>
  <si>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</si>
  <si>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</si>
  <si>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</si>
  <si>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</si>
  <si>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</si>
  <si>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</si>
  <si>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</si>
  <si>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</si>
  <si>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</si>
  <si>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</si>
  <si>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</si>
  <si>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</si>
  <si>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</si>
  <si>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</si>
  <si>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</si>
  <si>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</si>
  <si>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</si>
  <si>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</si>
  <si>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</si>
  <si>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</si>
  <si>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</si>
  <si>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</si>
  <si>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</si>
  <si>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</si>
  <si>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</si>
  <si>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</si>
  <si>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</si>
  <si>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</si>
  <si>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</si>
  <si>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</si>
  <si>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</si>
  <si>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</si>
  <si>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</si>
  <si>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</si>
  <si>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</si>
  <si>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</si>
  <si>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</si>
  <si>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</si>
  <si>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</si>
  <si>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</si>
  <si>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</si>
  <si>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</si>
  <si>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</si>
  <si>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</si>
  <si>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</si>
  <si>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</si>
  <si>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</si>
  <si>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</si>
  <si>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</si>
  <si>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</si>
  <si>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</si>
  <si>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</si>
  <si>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</si>
  <si>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</si>
  <si>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</si>
  <si>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</si>
  <si>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</si>
  <si>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</si>
  <si>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</si>
  <si>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</si>
  <si>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</si>
  <si>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</si>
  <si>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</si>
  <si>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</si>
  <si>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</si>
  <si>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</si>
  <si>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</si>
  <si>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</si>
  <si>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</si>
  <si>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</si>
  <si>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</si>
  <si>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</si>
  <si>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</si>
  <si>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</si>
  <si>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</si>
  <si>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</si>
  <si>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</si>
  <si>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</si>
  <si>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</si>
  <si>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</si>
  <si>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</si>
  <si>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</si>
  <si>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</si>
  <si>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</si>
  <si>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</si>
  <si>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</si>
  <si>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</si>
  <si>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</si>
  <si>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</si>
  <si>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</si>
  <si>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</si>
  <si>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</si>
  <si>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</si>
  <si>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</si>
  <si>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</si>
  <si>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</si>
  <si>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</si>
  <si>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</si>
  <si>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</si>
  <si>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</si>
  <si>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</si>
  <si>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</si>
  <si>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</si>
  <si>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</si>
  <si>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</si>
  <si>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</si>
  <si>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</si>
  <si>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</si>
  <si>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</si>
  <si>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</si>
  <si>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</si>
  <si>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</si>
  <si>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</si>
  <si>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</si>
  <si>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</si>
  <si>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</si>
  <si>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</si>
  <si>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</si>
  <si>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</si>
  <si>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</si>
  <si>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</si>
  <si>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</si>
  <si>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</si>
  <si>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</si>
  <si>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</si>
  <si>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</si>
  <si>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</si>
  <si>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</si>
  <si>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</si>
  <si>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</si>
  <si>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</si>
  <si>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</si>
  <si>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</si>
  <si>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</si>
  <si>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</si>
  <si>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</si>
  <si>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</si>
  <si>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</si>
  <si>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</si>
  <si>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</si>
  <si>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</si>
  <si>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</si>
  <si>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</si>
  <si>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</si>
  <si>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</si>
  <si>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</si>
  <si>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</si>
  <si>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</si>
  <si>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</si>
  <si>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</si>
  <si>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</si>
  <si>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</si>
  <si>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</si>
  <si>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</si>
  <si>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</si>
  <si>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</si>
  <si>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</si>
  <si>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</si>
  <si>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</si>
  <si>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</si>
  <si>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</si>
  <si>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</si>
  <si>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</si>
  <si>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</si>
  <si>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</si>
  <si>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</si>
  <si>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</si>
  <si>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</si>
  <si>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</si>
  <si>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</si>
  <si>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</si>
  <si>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</si>
  <si>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</si>
  <si>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</si>
  <si>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</si>
  <si>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</si>
  <si>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</si>
  <si>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</si>
  <si>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</si>
  <si>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</si>
  <si>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</si>
  <si>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</si>
  <si>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</si>
  <si>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</si>
  <si>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</si>
  <si>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</si>
  <si>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</si>
  <si>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</si>
  <si>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</si>
  <si>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</si>
  <si>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</si>
  <si>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</si>
  <si>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</si>
  <si>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</si>
  <si>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</si>
  <si>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</si>
  <si>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</si>
  <si>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</si>
  <si>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</si>
  <si>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</si>
  <si>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</si>
  <si>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</si>
  <si>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</si>
  <si>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</si>
  <si>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</si>
  <si>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</si>
  <si>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</si>
  <si>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</si>
  <si>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</si>
  <si>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</si>
  <si>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</si>
  <si>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</si>
  <si>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</si>
  <si>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</si>
  <si>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</si>
  <si>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</si>
  <si>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</si>
  <si>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</si>
  <si>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</si>
  <si>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</si>
  <si>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</si>
  <si>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</si>
  <si>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</si>
  <si>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</si>
  <si>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</si>
  <si>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</si>
  <si>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</si>
  <si>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</si>
  <si>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</si>
  <si>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</si>
  <si>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</si>
  <si>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</si>
  <si>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</si>
  <si>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</si>
  <si>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</si>
  <si>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</si>
  <si>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</si>
  <si>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</si>
  <si>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</si>
  <si>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</si>
  <si>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</si>
  <si>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</si>
  <si>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</si>
  <si>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</si>
  <si>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</si>
  <si>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</si>
  <si>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</si>
  <si>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</si>
  <si>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</si>
  <si>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</si>
  <si>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</si>
  <si>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</si>
  <si>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</si>
  <si>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</si>
  <si>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</si>
  <si>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</si>
  <si>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</si>
  <si>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</si>
  <si>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</si>
  <si>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</si>
  <si>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</si>
  <si>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</si>
  <si>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</si>
  <si>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</si>
  <si>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</si>
  <si>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</si>
  <si>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</si>
  <si>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</si>
  <si>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</si>
  <si>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</si>
  <si>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</si>
  <si>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</si>
  <si>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</si>
  <si>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</si>
  <si>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</si>
  <si>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</si>
  <si>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</si>
  <si>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</si>
  <si>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</si>
  <si>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</si>
  <si>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</si>
  <si>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</si>
  <si>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</si>
  <si>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</si>
  <si>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</si>
  <si>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</si>
  <si>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</si>
  <si>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</si>
  <si>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</si>
  <si>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</si>
  <si>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</si>
  <si>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</si>
  <si>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</si>
  <si>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</si>
  <si>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</si>
  <si>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</si>
  <si>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</si>
  <si>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</si>
  <si>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</si>
  <si>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</si>
  <si>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</si>
  <si>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</si>
  <si>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</si>
  <si>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</si>
  <si>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</si>
  <si>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</si>
  <si>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</si>
  <si>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</si>
  <si>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</si>
  <si>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</si>
  <si>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</si>
  <si>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</si>
  <si>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</si>
  <si>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</si>
  <si>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</si>
  <si>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</si>
  <si>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</si>
  <si>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</si>
  <si>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</si>
  <si>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</si>
  <si>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</si>
  <si>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</si>
  <si>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</si>
  <si>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</si>
  <si>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</si>
  <si>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</si>
  <si>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</si>
  <si>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</si>
  <si>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</si>
  <si>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</si>
  <si>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</si>
  <si>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</si>
  <si>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</si>
  <si>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</si>
  <si>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</si>
  <si>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</si>
  <si>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</si>
  <si>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</si>
  <si>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</si>
  <si>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</si>
  <si>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</si>
  <si>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</si>
  <si>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</si>
  <si>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</si>
  <si>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</si>
  <si>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</si>
  <si>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</si>
  <si>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</si>
  <si>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</si>
  <si>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</si>
  <si>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</si>
  <si>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</si>
  <si>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</si>
  <si>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</si>
  <si>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</si>
  <si>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</si>
  <si>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</si>
  <si>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</si>
  <si>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</si>
  <si>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</si>
  <si>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</si>
  <si>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</si>
  <si>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</si>
  <si>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</si>
  <si>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</si>
  <si>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</si>
  <si>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</si>
  <si>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</si>
  <si>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</si>
  <si>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</si>
  <si>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</si>
  <si>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</si>
  <si>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</si>
  <si>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</si>
  <si>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</si>
  <si>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</si>
  <si>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</si>
  <si>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</si>
  <si>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</si>
  <si>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</si>
  <si>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</si>
  <si>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</si>
  <si>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</si>
  <si>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</si>
  <si>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</si>
  <si>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</si>
  <si>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</si>
  <si>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</si>
  <si>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</si>
  <si>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</si>
  <si>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</si>
  <si>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</si>
  <si>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</si>
  <si>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</si>
  <si>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</si>
  <si>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</si>
  <si>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</si>
  <si>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</si>
  <si>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</si>
  <si>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</si>
  <si>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</si>
  <si>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</si>
  <si>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</si>
  <si>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</si>
  <si>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</si>
  <si>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</si>
  <si>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</si>
  <si>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</si>
  <si>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</si>
  <si>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</si>
  <si>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</si>
  <si>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</si>
  <si>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</si>
  <si>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</si>
  <si>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</si>
  <si>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</si>
  <si>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</si>
  <si>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</si>
  <si>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</si>
  <si>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</si>
  <si>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</si>
  <si>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</si>
  <si>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</si>
  <si>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</si>
  <si>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</si>
  <si>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</si>
  <si>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</si>
  <si>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</si>
  <si>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</si>
  <si>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</si>
  <si>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</si>
  <si>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</si>
  <si>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</si>
  <si>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</si>
  <si>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</si>
  <si>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</si>
  <si>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</si>
  <si>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</si>
  <si>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</si>
  <si>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</si>
  <si>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</si>
  <si>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</si>
  <si>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</si>
  <si>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</si>
  <si>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</si>
  <si>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</si>
  <si>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</si>
  <si>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</si>
  <si>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</si>
  <si>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</si>
  <si>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</si>
  <si>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</si>
  <si>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</si>
  <si>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</si>
  <si>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</si>
  <si>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</si>
  <si>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</si>
  <si>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</si>
  <si>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</si>
  <si>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</si>
  <si>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</si>
  <si>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</si>
  <si>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</si>
  <si>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</si>
  <si>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</si>
  <si>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</si>
  <si>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</si>
  <si>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</si>
  <si>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</si>
  <si>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</si>
  <si>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</si>
  <si>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</si>
  <si>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</si>
  <si>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</si>
  <si>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</si>
  <si>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</si>
  <si>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</si>
  <si>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</si>
  <si>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</si>
  <si>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</si>
  <si>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</si>
  <si>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</si>
  <si>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</si>
  <si>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</si>
  <si>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</si>
  <si>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</si>
  <si>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</si>
  <si>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</si>
  <si>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</si>
  <si>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</si>
  <si>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</si>
  <si>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</si>
  <si>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</si>
  <si>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</si>
  <si>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</si>
  <si>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</si>
  <si>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</si>
  <si>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</si>
  <si>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</si>
  <si>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</si>
  <si>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</si>
  <si>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</si>
  <si>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</si>
  <si>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</si>
  <si>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</si>
  <si>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</si>
  <si>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</si>
  <si>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</si>
  <si>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</si>
  <si>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</si>
  <si>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</si>
  <si>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</si>
  <si>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</si>
  <si>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</si>
  <si>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</si>
  <si>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</si>
  <si>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</si>
  <si>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</si>
  <si>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</si>
  <si>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</si>
  <si>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</si>
  <si>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</si>
  <si>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</si>
  <si>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</si>
  <si>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</si>
  <si>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</si>
  <si>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</si>
  <si>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</si>
  <si>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</si>
  <si>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</si>
  <si>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</si>
  <si>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</si>
  <si>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</si>
  <si>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</si>
  <si>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</si>
  <si>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</si>
  <si>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</si>
  <si>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</si>
  <si>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</si>
  <si>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</si>
  <si>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</si>
  <si>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</si>
  <si>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</si>
  <si>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</si>
  <si>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</si>
  <si>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</si>
  <si>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</si>
  <si>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</si>
  <si>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</si>
  <si>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</si>
  <si>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</si>
  <si>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</si>
  <si>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</si>
  <si>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</si>
  <si>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</si>
  <si>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</si>
  <si>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</si>
  <si>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</si>
  <si>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</si>
  <si>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</si>
  <si>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</si>
  <si>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</si>
  <si>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</si>
  <si>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</si>
  <si>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</si>
  <si>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</si>
  <si>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</si>
  <si>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</si>
  <si>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</si>
  <si>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</si>
  <si>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</si>
  <si>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</si>
  <si>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</si>
  <si>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</si>
  <si>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</si>
  <si>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</si>
  <si>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</si>
  <si>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</si>
  <si>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</si>
  <si>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</si>
  <si>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</si>
  <si>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</si>
  <si>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</si>
  <si>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</si>
  <si>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</si>
  <si>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</si>
  <si>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</si>
  <si>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</si>
  <si>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</si>
  <si>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</si>
  <si>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</si>
  <si>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</si>
  <si>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</si>
  <si>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</si>
  <si>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</si>
  <si>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</si>
  <si>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</si>
  <si>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</si>
  <si>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</si>
  <si>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</si>
  <si>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</si>
  <si>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</si>
  <si>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</si>
  <si>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</si>
  <si>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</si>
  <si>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</si>
  <si>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</si>
  <si>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</si>
  <si>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</si>
  <si>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</si>
  <si>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</si>
  <si>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</si>
  <si>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</si>
  <si>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</si>
  <si>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</si>
  <si>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</si>
  <si>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</si>
  <si>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</si>
  <si>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</si>
  <si>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</si>
  <si>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</si>
  <si>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</si>
  <si>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</si>
  <si>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</si>
  <si>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</si>
  <si>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</si>
  <si>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</si>
  <si>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</si>
  <si>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</si>
  <si>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</si>
  <si>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</si>
  <si>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</si>
  <si>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</si>
  <si>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</si>
  <si>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</si>
  <si>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</si>
  <si>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</si>
  <si>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</si>
  <si>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</si>
  <si>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</si>
  <si>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</si>
  <si>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</si>
  <si>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</si>
  <si>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</si>
  <si>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</si>
  <si>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</si>
  <si>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</si>
  <si>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</si>
  <si>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</si>
  <si>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</si>
  <si>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</si>
  <si>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</si>
  <si>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</si>
  <si>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</si>
  <si>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</si>
  <si>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</si>
  <si>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</si>
  <si>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</si>
  <si>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</si>
  <si>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</si>
  <si>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</si>
  <si>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</si>
  <si>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</si>
  <si>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</si>
  <si>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</si>
  <si>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</si>
  <si>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</si>
  <si>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</si>
  <si>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</si>
  <si>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</si>
  <si>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</si>
  <si>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</si>
  <si>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</si>
  <si>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</si>
  <si>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</si>
  <si>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</si>
  <si>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</si>
  <si>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</si>
  <si>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</si>
  <si>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</si>
  <si>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</si>
  <si>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</si>
  <si>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</si>
  <si>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</si>
  <si>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</si>
  <si>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</si>
  <si>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</si>
  <si>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</si>
  <si>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</si>
  <si>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</si>
  <si>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</si>
  <si>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</si>
  <si>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</si>
  <si>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</si>
  <si>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</si>
  <si>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</si>
  <si>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</si>
  <si>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</si>
  <si>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</si>
  <si>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</si>
  <si>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</si>
  <si>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</si>
  <si>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</si>
  <si>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</si>
  <si>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</si>
  <si>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</si>
  <si>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</si>
  <si>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</si>
  <si>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</si>
  <si>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</si>
  <si>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</si>
  <si>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</si>
  <si>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</si>
  <si>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</si>
  <si>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</si>
  <si>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</si>
  <si>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</si>
  <si>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</si>
  <si>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</si>
  <si>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</si>
  <si>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</si>
  <si>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</si>
  <si>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</si>
  <si>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</si>
  <si>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</si>
  <si>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</si>
  <si>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</si>
  <si>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</si>
  <si>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</si>
  <si>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</si>
  <si>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</si>
  <si>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</si>
  <si>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</si>
  <si>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</si>
  <si>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</si>
  <si>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</si>
  <si>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</si>
  <si>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</si>
  <si>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</si>
  <si>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</si>
  <si>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</si>
  <si>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</si>
  <si>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</si>
  <si>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</si>
  <si>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</si>
  <si>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</si>
  <si>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</si>
  <si>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</si>
  <si>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</si>
  <si>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</si>
  <si>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</si>
  <si>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</si>
  <si>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</si>
  <si>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</si>
  <si>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</si>
  <si>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</si>
  <si>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</si>
  <si>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</si>
  <si>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</si>
  <si>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</si>
  <si>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</si>
  <si>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</si>
  <si>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</si>
  <si>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</si>
  <si>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</si>
  <si>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</si>
  <si>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</si>
  <si>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</si>
  <si>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</si>
  <si>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</si>
  <si>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</si>
  <si>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</si>
  <si>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</si>
  <si>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</si>
  <si>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</si>
  <si>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</si>
  <si>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</si>
  <si>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</si>
  <si>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</si>
  <si>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</si>
  <si>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</si>
  <si>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</si>
  <si>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</si>
  <si>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</si>
  <si>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</si>
  <si>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</si>
  <si>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</si>
  <si>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</si>
  <si>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</si>
  <si>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</si>
  <si>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</si>
  <si>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</si>
  <si>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</si>
  <si>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</si>
  <si>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</si>
  <si>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</si>
  <si>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</si>
  <si>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</si>
  <si>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</si>
  <si>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</si>
  <si>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</si>
  <si>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</si>
  <si>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</si>
  <si>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</si>
  <si>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</si>
  <si>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</si>
  <si>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</si>
  <si>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</si>
  <si>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</si>
  <si>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</si>
  <si>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</si>
  <si>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</si>
  <si>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</si>
  <si>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</si>
  <si>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</si>
  <si>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</si>
  <si>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</si>
  <si>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</si>
  <si>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</si>
  <si>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</si>
  <si>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</si>
  <si>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</si>
  <si>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</si>
  <si>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</si>
  <si>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</si>
  <si>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</si>
  <si>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</si>
  <si>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</si>
  <si>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</si>
  <si>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</si>
  <si>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</si>
  <si>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</si>
  <si>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</si>
  <si>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</si>
  <si>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</si>
  <si>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</si>
  <si>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</si>
  <si>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</si>
  <si>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</si>
  <si>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</si>
  <si>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</si>
  <si>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</si>
  <si>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</si>
  <si>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</si>
  <si>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</si>
  <si>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</si>
  <si>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</si>
  <si>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</si>
  <si>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</si>
  <si>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</si>
  <si>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</si>
  <si>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</si>
  <si>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</si>
  <si>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</si>
  <si>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</si>
  <si>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</si>
  <si>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</si>
  <si>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</si>
  <si>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</si>
  <si>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</si>
  <si>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</si>
  <si>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</si>
  <si>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</si>
  <si>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</si>
  <si>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</si>
  <si>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</si>
  <si>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</si>
  <si>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</si>
  <si>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</si>
  <si>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</si>
  <si>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</si>
  <si>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</si>
  <si>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</si>
  <si>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</si>
  <si>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</si>
  <si>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</si>
  <si>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</si>
  <si>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</si>
  <si>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</si>
  <si>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</si>
  <si>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</si>
  <si>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</si>
  <si>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</si>
  <si>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</si>
  <si>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</si>
  <si>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</si>
  <si>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</si>
  <si>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</si>
  <si>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</si>
  <si>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</si>
  <si>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</si>
  <si>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</si>
  <si>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</si>
  <si>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</si>
  <si>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</si>
  <si>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</si>
  <si>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</si>
  <si>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</si>
  <si>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</si>
  <si>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</si>
  <si>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</si>
  <si>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</si>
  <si>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</si>
  <si>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</si>
  <si>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</si>
  <si>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</si>
  <si>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</si>
  <si>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</si>
  <si>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</si>
  <si>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</si>
  <si>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</si>
  <si>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</si>
  <si>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</si>
  <si>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</si>
  <si>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</si>
  <si>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</si>
  <si>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</si>
  <si>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</si>
  <si>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</si>
  <si>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</si>
  <si>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</si>
  <si>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</si>
  <si>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</si>
  <si>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</si>
  <si>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</si>
  <si>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</si>
  <si>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</si>
  <si>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</si>
  <si>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</si>
  <si>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</si>
  <si>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</si>
  <si>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</si>
  <si>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</si>
  <si>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</si>
  <si>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</si>
  <si>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</si>
  <si>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</si>
  <si>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</si>
  <si>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</si>
  <si>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</si>
  <si>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</si>
  <si>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</si>
  <si>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</si>
  <si>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</si>
  <si>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</si>
  <si>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</si>
  <si>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</si>
  <si>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</si>
  <si>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</si>
  <si>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</si>
  <si>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</si>
  <si>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</si>
  <si>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</si>
  <si>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</si>
  <si>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</si>
  <si>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</si>
  <si>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</si>
  <si>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</si>
  <si>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</si>
  <si>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</si>
  <si>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</si>
  <si>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</si>
  <si>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</si>
  <si>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</si>
  <si>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</si>
  <si>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</si>
  <si>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</si>
  <si>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</si>
  <si>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</si>
  <si>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</si>
  <si>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</si>
  <si>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</si>
  <si>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</si>
  <si>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</si>
  <si>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</si>
  <si>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</si>
  <si>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</si>
  <si>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</si>
  <si>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</si>
  <si>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</si>
  <si>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</si>
  <si>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</si>
  <si>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</si>
  <si>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</si>
  <si>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</si>
  <si>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</si>
  <si>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</si>
  <si>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</si>
  <si>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</si>
  <si>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</si>
  <si>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</si>
  <si>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</si>
  <si>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</si>
  <si>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</si>
  <si>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</si>
  <si>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</si>
  <si>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</si>
  <si>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</si>
  <si>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</si>
  <si>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</si>
  <si>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</si>
  <si>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</si>
  <si>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</si>
  <si>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</si>
  <si>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</si>
  <si>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</si>
  <si>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</si>
  <si>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</si>
  <si>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</si>
  <si>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</si>
  <si>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</si>
  <si>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</si>
  <si>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</si>
  <si>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</si>
  <si>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</si>
  <si>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</si>
  <si>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</si>
  <si>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</si>
  <si>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</si>
  <si>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</si>
  <si>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</si>
  <si>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</si>
  <si>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</si>
  <si>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</si>
  <si>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</si>
  <si>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</si>
  <si>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</si>
  <si>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</si>
  <si>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</si>
  <si>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</si>
  <si>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</si>
  <si>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</si>
  <si>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</si>
  <si>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</si>
  <si>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</si>
  <si>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</si>
  <si>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</si>
  <si>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</si>
  <si>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</si>
  <si>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</si>
  <si>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</si>
  <si>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</si>
  <si>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</si>
  <si>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</si>
  <si>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</si>
  <si>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</si>
  <si>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</si>
  <si>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</si>
  <si>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</si>
  <si>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</si>
  <si>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</si>
  <si>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</si>
  <si>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</si>
  <si>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</si>
  <si>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</si>
  <si>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</si>
  <si>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</si>
  <si>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</si>
  <si>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</si>
  <si>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</si>
  <si>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</si>
  <si>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</si>
  <si>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</si>
  <si>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</si>
  <si>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</si>
  <si>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</si>
  <si>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</si>
  <si>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</si>
  <si>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</si>
  <si>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</si>
  <si>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</si>
  <si>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</si>
  <si>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</si>
  <si>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</si>
  <si>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</si>
  <si>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</si>
  <si>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</si>
  <si>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</si>
  <si>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</si>
  <si>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</si>
  <si>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</si>
  <si>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</si>
  <si>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</si>
  <si>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</si>
  <si>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</si>
  <si>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</si>
  <si>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</si>
  <si>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</si>
  <si>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</si>
  <si>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</si>
  <si>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</si>
  <si>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</si>
  <si>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</si>
  <si>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</si>
  <si>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</si>
  <si>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</si>
  <si>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</si>
  <si>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</si>
  <si>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</si>
  <si>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</si>
  <si>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</si>
  <si>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</si>
  <si>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</si>
  <si>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</si>
  <si>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</si>
  <si>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</si>
  <si>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</si>
  <si>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</si>
  <si>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</si>
  <si>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</si>
  <si>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</si>
  <si>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</si>
  <si>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</si>
  <si>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</si>
  <si>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</si>
  <si>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</si>
  <si>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</si>
  <si>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</si>
  <si>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</si>
  <si>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</si>
  <si>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</si>
  <si>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</si>
  <si>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</si>
  <si>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</si>
  <si>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</si>
  <si>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</si>
  <si>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</si>
  <si>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</si>
  <si>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</si>
  <si>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</si>
  <si>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</si>
  <si>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</si>
  <si>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</si>
  <si>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</si>
  <si>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</si>
  <si>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</si>
  <si>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</si>
  <si>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</si>
  <si>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</si>
  <si>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</si>
  <si>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</si>
  <si>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</si>
  <si>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</si>
  <si>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</si>
  <si>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</si>
  <si>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</si>
  <si>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</si>
  <si>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</si>
  <si>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</si>
  <si>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</si>
  <si>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</si>
  <si>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</si>
  <si>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</si>
  <si>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</si>
  <si>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</si>
  <si>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</si>
  <si>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</si>
  <si>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</si>
  <si>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</si>
  <si>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</si>
  <si>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</si>
  <si>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</si>
  <si>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</si>
  <si>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</si>
  <si>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</si>
  <si>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</si>
  <si>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</si>
  <si>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</si>
  <si>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</si>
  <si>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</si>
  <si>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</si>
  <si>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</si>
  <si>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</si>
  <si>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</si>
  <si>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</si>
  <si>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</si>
  <si>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</si>
  <si>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</si>
  <si>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</si>
  <si>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</si>
  <si>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</si>
  <si>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</si>
  <si>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</si>
  <si>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</si>
  <si>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</si>
  <si>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</si>
  <si>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</si>
  <si>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</si>
  <si>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</si>
  <si>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</si>
  <si>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</si>
  <si>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</si>
  <si>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</si>
  <si>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</si>
  <si>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</si>
  <si>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</si>
  <si>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</si>
  <si>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</si>
  <si>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</si>
  <si>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</si>
  <si>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</si>
  <si>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</si>
  <si>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</si>
  <si>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</si>
  <si>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</si>
  <si>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</si>
  <si>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</si>
  <si>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</si>
  <si>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</si>
  <si>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</si>
  <si>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</si>
  <si>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</si>
  <si>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</si>
  <si>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</si>
  <si>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</si>
  <si>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</si>
  <si>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</si>
  <si>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</si>
  <si>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</si>
  <si>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</si>
  <si>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</si>
  <si>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</si>
  <si>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</si>
  <si>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</si>
  <si>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</si>
  <si>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</si>
  <si>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</si>
  <si>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</si>
  <si>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</si>
  <si>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</si>
  <si>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</si>
  <si>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</si>
  <si>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</si>
  <si>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</si>
  <si>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</si>
  <si>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</si>
  <si>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</si>
  <si>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</si>
  <si>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</si>
  <si>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</si>
  <si>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</si>
  <si>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</si>
  <si>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</si>
  <si>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</si>
  <si>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</si>
  <si>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</si>
  <si>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</si>
  <si>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</si>
  <si>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</si>
  <si>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</si>
  <si>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</si>
  <si>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</si>
  <si>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</si>
  <si>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</si>
  <si>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</si>
  <si>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</si>
  <si>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</si>
  <si>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</si>
  <si>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</si>
  <si>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</si>
  <si>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</si>
  <si>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</si>
  <si>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</si>
  <si>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</si>
  <si>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</si>
  <si>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</si>
  <si>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</si>
  <si>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</si>
  <si>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</si>
  <si>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</si>
  <si>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</si>
  <si>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</si>
  <si>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</si>
  <si>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</si>
  <si>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</si>
  <si>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</si>
  <si>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</si>
  <si>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</si>
  <si>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</si>
  <si>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</si>
  <si>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</si>
  <si>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</si>
  <si>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</si>
  <si>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</si>
  <si>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</si>
  <si>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</si>
  <si>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</si>
  <si>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</si>
  <si>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</si>
  <si>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</si>
  <si>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</si>
  <si>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</si>
  <si>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</si>
  <si>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</si>
  <si>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</si>
  <si>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</si>
  <si>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</si>
  <si>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</si>
  <si>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</si>
  <si>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</si>
  <si>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</si>
  <si>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</si>
  <si>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</si>
  <si>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</si>
  <si>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</si>
  <si>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</si>
  <si>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</si>
  <si>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</si>
  <si>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</si>
  <si>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</si>
  <si>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</si>
  <si>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</si>
  <si>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</si>
  <si>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</si>
  <si>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</si>
  <si>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</si>
  <si>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</si>
  <si>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</si>
  <si>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</si>
  <si>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</si>
  <si>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</si>
  <si>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</si>
  <si>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</si>
  <si>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</si>
  <si>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</si>
  <si>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</si>
  <si>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</si>
  <si>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</si>
  <si>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</si>
  <si>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</si>
  <si>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</si>
  <si>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</si>
  <si>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</si>
  <si>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</si>
  <si>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</si>
  <si>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</si>
  <si>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</si>
  <si>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</si>
  <si>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</si>
  <si>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</si>
  <si>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</si>
  <si>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</si>
  <si>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</si>
  <si>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</si>
  <si>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</si>
  <si>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</si>
  <si>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</si>
  <si>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</si>
  <si>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</si>
  <si>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</si>
  <si>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</si>
  <si>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</si>
  <si>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</si>
  <si>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</si>
  <si>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</si>
  <si>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</si>
  <si>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</si>
  <si>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</si>
  <si>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</si>
  <si>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</si>
  <si>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</si>
  <si>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</si>
  <si>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</si>
  <si>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</si>
  <si>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</si>
  <si>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</si>
  <si>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</si>
  <si>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</si>
  <si>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</si>
  <si>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</si>
  <si>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</si>
  <si>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</si>
  <si>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</si>
  <si>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</si>
  <si>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</si>
  <si>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</si>
  <si>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</si>
  <si>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</si>
  <si>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</si>
  <si>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</si>
  <si>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</si>
  <si>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</si>
  <si>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</si>
  <si>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</si>
  <si>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</si>
  <si>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</si>
  <si>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</si>
  <si>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</si>
  <si>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</si>
  <si>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</si>
  <si>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</si>
  <si>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</si>
  <si>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</si>
  <si>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</si>
  <si>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</si>
  <si>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</si>
  <si>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</si>
  <si>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</si>
  <si>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</si>
  <si>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</si>
  <si>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</si>
  <si>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</si>
  <si>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</si>
  <si>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</si>
  <si>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</si>
  <si>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</si>
  <si>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</si>
  <si>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</si>
  <si>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</si>
  <si>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</si>
  <si>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</si>
  <si>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</si>
  <si>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</si>
  <si>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</si>
  <si>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</si>
  <si>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</si>
  <si>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</si>
  <si>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</si>
  <si>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</si>
  <si>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</si>
  <si>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</si>
  <si>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</si>
  <si>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</si>
  <si>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</si>
  <si>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</si>
  <si>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</si>
  <si>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</si>
  <si>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</si>
  <si>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</si>
  <si>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</si>
  <si>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</si>
  <si>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</si>
  <si>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</si>
  <si>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</si>
  <si>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</si>
  <si>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</si>
  <si>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</si>
  <si>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</si>
  <si>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</si>
  <si>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</si>
  <si>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</si>
  <si>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</si>
  <si>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</si>
  <si>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</si>
  <si>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</si>
  <si>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</si>
  <si>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</si>
  <si>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</si>
  <si>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</si>
  <si>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</si>
  <si>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</si>
  <si>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</si>
  <si>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</si>
  <si>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</si>
  <si>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</si>
  <si>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</si>
  <si>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</si>
  <si>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</si>
  <si>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</si>
  <si>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</si>
  <si>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</si>
  <si>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</si>
  <si>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</si>
  <si>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</si>
  <si>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</si>
  <si>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</si>
  <si>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</si>
  <si>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</si>
  <si>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</si>
  <si>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</si>
  <si>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</si>
  <si>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</si>
  <si>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</si>
  <si>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</si>
  <si>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</si>
  <si>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</si>
  <si>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</si>
  <si>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</si>
  <si>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</si>
  <si>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</si>
  <si>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</si>
  <si>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</si>
  <si>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</si>
  <si>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</si>
  <si>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</si>
  <si>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</si>
  <si>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</si>
  <si>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</si>
  <si>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</si>
  <si>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</si>
  <si>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</si>
  <si>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</si>
  <si>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</si>
  <si>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</si>
  <si>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</si>
  <si>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</si>
  <si>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</si>
  <si>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</si>
  <si>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</si>
  <si>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</si>
  <si>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</si>
  <si>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</si>
  <si>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</si>
  <si>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</si>
  <si>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</si>
  <si>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</si>
  <si>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</si>
  <si>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</si>
  <si>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</si>
  <si>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</si>
  <si>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</si>
  <si>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</si>
  <si>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</si>
  <si>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</si>
  <si>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</si>
  <si>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</si>
  <si>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</si>
  <si>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</si>
  <si>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</si>
  <si>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</si>
  <si>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</si>
  <si>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</si>
  <si>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</si>
  <si>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</si>
  <si>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</si>
  <si>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</si>
  <si>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</si>
  <si>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</si>
  <si>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</si>
  <si>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</si>
  <si>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</si>
  <si>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</si>
  <si>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</si>
  <si>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</si>
  <si>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</si>
  <si>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</si>
  <si>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</si>
  <si>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</si>
  <si>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</si>
  <si>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</si>
  <si>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</si>
  <si>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</si>
  <si>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</si>
  <si>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</si>
  <si>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</si>
  <si>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</si>
  <si>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</si>
  <si>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</si>
  <si>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</si>
  <si>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</si>
  <si>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</si>
  <si>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</si>
  <si>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</si>
  <si>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</si>
  <si>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</si>
  <si>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</si>
  <si>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</si>
  <si>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</si>
  <si>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</si>
  <si>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</si>
  <si>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</si>
  <si>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</si>
  <si>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</si>
  <si>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</si>
  <si>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</si>
  <si>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</si>
  <si>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</si>
  <si>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</si>
  <si>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</si>
  <si>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</si>
  <si>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</si>
  <si>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</si>
  <si>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</si>
  <si>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</si>
  <si>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</si>
  <si>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</si>
  <si>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</si>
  <si>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</si>
  <si>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</si>
  <si>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</si>
  <si>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</si>
  <si>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</si>
  <si>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</si>
  <si>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</si>
  <si>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</si>
  <si>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</si>
  <si>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</si>
  <si>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</si>
  <si>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</si>
  <si>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</si>
  <si>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</si>
  <si>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</si>
  <si>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</si>
  <si>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</si>
  <si>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</si>
  <si>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</si>
  <si>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</si>
  <si>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</si>
  <si>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</si>
  <si>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</si>
  <si>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</si>
  <si>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</si>
  <si>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</si>
  <si>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</si>
  <si>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</si>
  <si>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</si>
  <si>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</si>
  <si>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</si>
  <si>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</si>
  <si>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</si>
  <si>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</si>
  <si>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</si>
  <si>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</si>
  <si>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</si>
  <si>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</si>
  <si>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</si>
  <si>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</si>
  <si>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</si>
  <si>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</si>
  <si>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</si>
  <si>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</si>
  <si>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</si>
  <si>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</si>
  <si>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</si>
  <si>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</si>
  <si>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</si>
  <si>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</si>
  <si>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</si>
  <si>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</si>
  <si>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</si>
  <si>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</si>
  <si>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</si>
  <si>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</si>
  <si>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</si>
  <si>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</si>
  <si>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</si>
  <si>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</si>
  <si>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</si>
  <si>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</si>
  <si>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</si>
  <si>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</si>
  <si>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</si>
  <si>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</si>
  <si>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</si>
  <si>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</si>
  <si>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</si>
  <si>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</si>
  <si>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</si>
  <si>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</si>
  <si>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</si>
  <si>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</si>
  <si>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</si>
  <si>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</si>
  <si>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</si>
  <si>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</si>
  <si>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</si>
  <si>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</si>
  <si>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</si>
  <si>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</si>
  <si>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</si>
  <si>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</si>
  <si>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</si>
  <si>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</si>
  <si>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</si>
  <si>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</si>
  <si>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</si>
  <si>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</si>
  <si>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</si>
  <si>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</si>
  <si>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</si>
  <si>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</si>
  <si>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</si>
  <si>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</si>
  <si>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</si>
  <si>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</si>
  <si>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</si>
  <si>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</si>
  <si>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</si>
  <si>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</si>
  <si>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</si>
  <si>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</si>
  <si>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</si>
  <si>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</si>
  <si>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</si>
  <si>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</si>
  <si>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</si>
  <si>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</si>
  <si>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</si>
  <si>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</si>
  <si>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</si>
  <si>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</si>
  <si>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</si>
  <si>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</si>
  <si>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</si>
  <si>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</si>
  <si>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</si>
  <si>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</si>
  <si>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</si>
  <si>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</si>
  <si>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</si>
  <si>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</si>
  <si>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</si>
  <si>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</si>
  <si>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</si>
  <si>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</si>
  <si>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</si>
  <si>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</si>
  <si>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</si>
  <si>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</si>
  <si>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</si>
  <si>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</si>
  <si>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</si>
  <si>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</si>
  <si>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</si>
  <si>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</si>
  <si>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</si>
  <si>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</si>
  <si>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</si>
  <si>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</si>
  <si>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</si>
  <si>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</si>
  <si>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</si>
  <si>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</si>
  <si>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</si>
  <si>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</si>
  <si>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</si>
  <si>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</si>
  <si>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</si>
  <si>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</si>
  <si>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</si>
  <si>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</si>
  <si>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</si>
  <si>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</si>
  <si>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</si>
  <si>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</si>
  <si>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</si>
  <si>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</si>
  <si>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</si>
  <si>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</si>
  <si>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</si>
  <si>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</si>
  <si>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</si>
  <si>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</si>
  <si>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</si>
  <si>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</si>
  <si>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</si>
  <si>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</si>
  <si>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</si>
  <si>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</si>
  <si>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</si>
  <si>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</si>
  <si>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</si>
  <si>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</si>
  <si>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</si>
  <si>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</si>
  <si>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</si>
  <si>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</si>
  <si>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</si>
  <si>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</si>
  <si>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</si>
  <si>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</si>
  <si>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</si>
  <si>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</si>
  <si>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</si>
  <si>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</si>
  <si>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</si>
  <si>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</si>
  <si>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</si>
  <si>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</si>
  <si>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</si>
  <si>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</si>
  <si>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</si>
  <si>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</si>
  <si>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</si>
  <si>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</si>
  <si>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</si>
  <si>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</si>
  <si>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</si>
  <si>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</si>
  <si>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</si>
  <si>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</si>
  <si>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</si>
  <si>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</si>
  <si>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</si>
  <si>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</si>
  <si>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</si>
  <si>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</si>
  <si>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</si>
  <si>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</si>
  <si>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</si>
  <si>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</si>
  <si>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</si>
  <si>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</si>
  <si>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</si>
  <si>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</si>
  <si>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</si>
  <si>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</si>
  <si>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</si>
  <si>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</si>
  <si>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</si>
  <si>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</si>
  <si>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</si>
  <si>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</si>
  <si>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</si>
  <si>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</si>
  <si>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</si>
  <si>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</si>
  <si>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</si>
  <si>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</si>
  <si>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</si>
  <si>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</si>
  <si>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</si>
  <si>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</si>
  <si>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</si>
  <si>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</si>
  <si>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</si>
  <si>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</si>
  <si>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</si>
  <si>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</si>
  <si>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</si>
  <si>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</si>
  <si>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</si>
  <si>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</si>
  <si>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</si>
  <si>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</si>
  <si>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</si>
  <si>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</si>
  <si>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</si>
  <si>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</si>
  <si>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</si>
  <si>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</si>
  <si>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</si>
  <si>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</si>
  <si>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</si>
  <si>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</si>
  <si>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</si>
  <si>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</si>
  <si>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</si>
  <si>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</si>
  <si>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</si>
  <si>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</si>
  <si>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</si>
  <si>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</si>
  <si>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</si>
  <si>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</si>
  <si>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</si>
  <si>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</si>
  <si>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</si>
  <si>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</si>
  <si>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</si>
  <si>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</si>
  <si>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</si>
  <si>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</si>
  <si>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</si>
  <si>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</si>
  <si>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</si>
  <si>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</si>
  <si>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</si>
  <si>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</si>
  <si>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</si>
  <si>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</si>
  <si>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</si>
  <si>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</si>
  <si>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</si>
  <si>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</si>
  <si>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</si>
  <si>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</si>
  <si>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</si>
  <si>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</si>
  <si>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</si>
  <si>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</si>
  <si>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</si>
  <si>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</si>
  <si>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</si>
  <si>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</si>
  <si>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</si>
  <si>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</si>
  <si>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</si>
  <si>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</si>
  <si>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</si>
  <si>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</si>
  <si>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</si>
  <si>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</si>
  <si>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</si>
  <si>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</si>
  <si>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</si>
  <si>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</si>
  <si>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</si>
  <si>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</si>
  <si>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</si>
  <si>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</si>
  <si>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</si>
  <si>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</si>
  <si>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</si>
  <si>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</si>
  <si>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</si>
  <si>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</si>
  <si>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</si>
  <si>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</si>
  <si>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</si>
  <si>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</si>
  <si>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</si>
  <si>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</si>
  <si>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</si>
  <si>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</si>
  <si>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</si>
  <si>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</si>
  <si>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</si>
  <si>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</si>
  <si>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</si>
  <si>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</si>
  <si>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</si>
  <si>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</si>
  <si>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</si>
  <si>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</si>
  <si>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</si>
  <si>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</si>
  <si>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</si>
  <si>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</si>
  <si>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</si>
  <si>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</si>
  <si>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</si>
  <si>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</si>
  <si>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</si>
  <si>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</si>
  <si>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</si>
  <si>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</si>
  <si>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</si>
  <si>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</si>
  <si>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</si>
  <si>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</si>
  <si>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</si>
  <si>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</si>
  <si>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</si>
  <si>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</si>
  <si>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</si>
  <si>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</si>
  <si>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</si>
  <si>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</si>
  <si>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</si>
  <si>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</si>
  <si>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</si>
  <si>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</si>
  <si>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</si>
  <si>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</si>
  <si>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</si>
  <si>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</si>
  <si>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</si>
  <si>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</si>
  <si>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</si>
  <si>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</si>
  <si>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</si>
  <si>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</si>
  <si>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</si>
  <si>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</si>
  <si>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</si>
  <si>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</si>
  <si>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</si>
  <si>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</si>
  <si>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</si>
  <si>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</si>
  <si>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</si>
  <si>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</si>
  <si>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</si>
  <si>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</si>
  <si>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</si>
  <si>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</si>
  <si>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</si>
  <si>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</si>
  <si>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</si>
  <si>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</si>
  <si>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</si>
  <si>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</si>
  <si>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</si>
  <si>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</si>
  <si>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</si>
  <si>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</si>
  <si>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</si>
  <si>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</si>
  <si>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</si>
  <si>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</si>
  <si>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</si>
  <si>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</si>
  <si>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</si>
  <si>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</si>
  <si>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</si>
  <si>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</si>
  <si>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</si>
  <si>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</si>
  <si>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</si>
  <si>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</si>
  <si>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</si>
  <si>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</si>
  <si>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</si>
  <si>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</si>
  <si>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</si>
  <si>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</si>
  <si>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</si>
  <si>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</si>
  <si>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</si>
  <si>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</si>
  <si>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</si>
  <si>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</si>
  <si>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</si>
  <si>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</si>
  <si>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</si>
  <si>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</si>
  <si>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</si>
  <si>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</si>
  <si>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</si>
  <si>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</si>
  <si>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</si>
  <si>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</si>
  <si>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</si>
  <si>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</si>
  <si>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</si>
  <si>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</si>
  <si>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</si>
  <si>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</si>
  <si>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</si>
  <si>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</si>
  <si>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</si>
  <si>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</si>
  <si>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</si>
  <si>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</si>
  <si>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</si>
  <si>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</si>
  <si>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</si>
  <si>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</si>
  <si>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</si>
  <si>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</si>
  <si>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</si>
  <si>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</si>
  <si>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</si>
  <si>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</si>
  <si>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</si>
  <si>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</si>
  <si>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</si>
  <si>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</si>
  <si>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</si>
  <si>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</si>
  <si>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</si>
  <si>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</si>
  <si>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</si>
  <si>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</si>
  <si>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</si>
  <si>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</si>
  <si>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</si>
  <si>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</si>
  <si>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</si>
  <si>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</si>
  <si>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</si>
  <si>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</si>
  <si>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</si>
  <si>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</si>
  <si>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</si>
  <si>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</si>
  <si>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</si>
  <si>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</si>
  <si>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</si>
  <si>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</si>
  <si>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</si>
  <si>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</si>
  <si>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</si>
  <si>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</si>
  <si>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</si>
  <si>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</si>
  <si>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</si>
  <si>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</si>
  <si>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</si>
  <si>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</si>
  <si>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</si>
  <si>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</si>
  <si>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</si>
  <si>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</si>
  <si>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</si>
  <si>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</si>
  <si>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</si>
  <si>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</si>
  <si>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</si>
  <si>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</si>
  <si>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</si>
  <si>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</si>
  <si>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</si>
  <si>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</si>
  <si>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</si>
  <si>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</si>
  <si>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</si>
  <si>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</si>
  <si>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</si>
  <si>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</si>
  <si>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</si>
  <si>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</si>
  <si>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</si>
  <si>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</si>
  <si>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</si>
  <si>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</si>
  <si>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</si>
  <si>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</si>
  <si>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</si>
  <si>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</si>
  <si>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</si>
  <si>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</si>
  <si>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</si>
  <si>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</si>
  <si>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</si>
  <si>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</si>
  <si>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</si>
  <si>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</si>
  <si>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</si>
  <si>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</si>
  <si>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</si>
  <si>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</si>
  <si>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</si>
  <si>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</si>
  <si>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</si>
  <si>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</si>
  <si>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</si>
  <si>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</si>
  <si>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</si>
  <si>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</si>
  <si>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</si>
  <si>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</si>
  <si>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</si>
  <si>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</si>
  <si>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</si>
  <si>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</si>
  <si>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</si>
  <si>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</si>
  <si>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</si>
  <si>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</si>
  <si>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</si>
  <si>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</si>
  <si>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</si>
  <si>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</si>
  <si>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</si>
  <si>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</si>
  <si>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</si>
  <si>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</si>
  <si>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</si>
  <si>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</si>
  <si>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</si>
  <si>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</si>
  <si>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</si>
  <si>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</si>
  <si>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</si>
  <si>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</si>
  <si>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</si>
  <si>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</si>
  <si>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</si>
  <si>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</si>
  <si>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</si>
  <si>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</si>
  <si>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</si>
  <si>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</si>
  <si>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</si>
  <si>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</si>
  <si>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</si>
  <si>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</si>
  <si>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</si>
  <si>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</si>
  <si>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</si>
  <si>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</si>
  <si>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</si>
  <si>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</si>
  <si>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</si>
  <si>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</si>
  <si>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</si>
  <si>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</si>
  <si>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</si>
  <si>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</si>
  <si>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</si>
  <si>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</si>
  <si>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</si>
  <si>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</si>
  <si>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</si>
  <si>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</si>
  <si>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</si>
  <si>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</si>
  <si>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</si>
  <si>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</si>
  <si>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</si>
  <si>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</si>
  <si>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</si>
  <si>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</si>
  <si>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</si>
  <si>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</si>
  <si>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</si>
  <si>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</si>
  <si>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</si>
  <si>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</si>
  <si>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</si>
  <si>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</si>
  <si>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</si>
  <si>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</si>
  <si>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</si>
  <si>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</si>
  <si>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</si>
  <si>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</si>
  <si>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</si>
  <si>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</si>
  <si>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</si>
  <si>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</si>
  <si>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</si>
  <si>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</si>
  <si>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</si>
  <si>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</si>
  <si>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</si>
  <si>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</si>
  <si>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</si>
  <si>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</si>
  <si>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</si>
  <si>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</si>
  <si>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</si>
  <si>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</si>
  <si>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</si>
  <si>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</si>
  <si>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</si>
  <si>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</si>
  <si>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</si>
  <si>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</si>
  <si>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</si>
  <si>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</si>
  <si>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</si>
  <si>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</si>
  <si>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</si>
  <si>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</si>
  <si>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</si>
  <si>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</si>
  <si>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</si>
  <si>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</si>
  <si>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</si>
  <si>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</si>
  <si>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</si>
  <si>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</si>
  <si>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</si>
  <si>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</si>
  <si>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</si>
  <si>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</si>
  <si>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</si>
  <si>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</si>
  <si>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</si>
  <si>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</si>
  <si>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</si>
  <si>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</si>
  <si>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</si>
  <si>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</si>
  <si>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</si>
  <si>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</si>
  <si>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</si>
  <si>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</si>
  <si>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</si>
  <si>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</si>
  <si>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</si>
  <si>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</si>
  <si>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</si>
  <si>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</si>
  <si>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</si>
  <si>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</si>
  <si>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</si>
  <si>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</si>
  <si>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</si>
  <si>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</si>
  <si>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</si>
  <si>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</si>
  <si>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</si>
  <si>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</si>
  <si>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</si>
  <si>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</si>
  <si>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</si>
  <si>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</si>
  <si>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</si>
  <si>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</si>
  <si>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</si>
  <si>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</si>
  <si>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</si>
  <si>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</si>
  <si>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</si>
  <si>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</si>
  <si>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</si>
  <si>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</si>
  <si>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</si>
  <si>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</si>
  <si>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</si>
  <si>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</si>
  <si>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</si>
  <si>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</si>
  <si>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</si>
  <si>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</si>
  <si>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</si>
  <si>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</si>
  <si>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</si>
  <si>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</si>
  <si>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</si>
  <si>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</si>
  <si>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</si>
  <si>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</si>
  <si>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</si>
  <si>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</si>
  <si>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</si>
  <si>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</si>
  <si>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</si>
  <si>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</si>
  <si>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</si>
  <si>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</si>
  <si>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</si>
  <si>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</si>
  <si>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</si>
  <si>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</si>
  <si>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</si>
  <si>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</si>
  <si>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</si>
  <si>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</si>
  <si>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</si>
  <si>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</si>
  <si>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</si>
  <si>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</si>
  <si>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</si>
  <si>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</si>
  <si>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</si>
  <si>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</si>
  <si>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</si>
  <si>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</si>
  <si>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</si>
  <si>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</si>
  <si>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</si>
  <si>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</si>
  <si>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</si>
  <si>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</si>
  <si>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</si>
  <si>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</si>
  <si>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</si>
  <si>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</si>
  <si>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</si>
  <si>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</si>
  <si>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</si>
  <si>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</si>
  <si>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</si>
  <si>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</si>
  <si>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</si>
  <si>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</si>
  <si>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</si>
  <si>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</si>
  <si>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</si>
  <si>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</si>
  <si>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</si>
  <si>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</si>
  <si>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</si>
  <si>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</si>
  <si>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</si>
  <si>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</si>
  <si>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</si>
  <si>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</si>
  <si>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</si>
  <si>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</si>
  <si>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</si>
  <si>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</si>
  <si>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</si>
  <si>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</si>
  <si>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</si>
  <si>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</si>
  <si>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</si>
  <si>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</si>
  <si>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</si>
  <si>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</si>
  <si>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</si>
  <si>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</si>
  <si>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</si>
  <si>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</si>
  <si>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</si>
  <si>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</si>
  <si>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</si>
  <si>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</si>
  <si>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</si>
  <si>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</si>
  <si>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</si>
  <si>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</si>
  <si>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</si>
  <si>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</si>
  <si>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</si>
  <si>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</si>
  <si>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</si>
  <si>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</si>
  <si>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</si>
  <si>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</si>
  <si>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</si>
  <si>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</si>
  <si>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</si>
  <si>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</si>
  <si>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</si>
  <si>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</si>
  <si>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</si>
  <si>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</si>
  <si>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</si>
  <si>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</si>
  <si>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</si>
  <si>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</si>
  <si>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</si>
  <si>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</si>
  <si>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</si>
  <si>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</si>
  <si>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</si>
  <si>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</si>
  <si>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</si>
  <si>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</si>
  <si>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</si>
  <si>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</si>
  <si>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</si>
  <si>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</si>
  <si>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</si>
  <si>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</si>
  <si>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</si>
  <si>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</si>
  <si>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</si>
  <si>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</si>
  <si>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</si>
  <si>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</si>
  <si>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</si>
  <si>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</si>
  <si>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</si>
  <si>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</si>
  <si>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</si>
  <si>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</si>
  <si>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</si>
  <si>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</si>
  <si>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</si>
  <si>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</si>
  <si>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</si>
  <si>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</si>
  <si>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</si>
  <si>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</si>
  <si>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</si>
  <si>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</si>
  <si>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</si>
  <si>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</si>
  <si>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</si>
  <si>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</si>
  <si>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</si>
  <si>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</si>
  <si>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</si>
  <si>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</si>
  <si>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</si>
  <si>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</si>
  <si>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</si>
  <si>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</si>
  <si>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</si>
  <si>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</si>
  <si>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</si>
  <si>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</si>
  <si>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</si>
  <si>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</si>
  <si>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</si>
  <si>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</si>
  <si>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</si>
  <si>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</si>
  <si>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</si>
  <si>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</si>
  <si>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</si>
  <si>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</si>
  <si>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</si>
  <si>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</si>
  <si>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</si>
  <si>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</si>
  <si>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</si>
  <si>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</si>
  <si>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</si>
  <si>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</si>
  <si>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</si>
  <si>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</si>
  <si>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</si>
  <si>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</si>
  <si>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</si>
  <si>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</si>
  <si>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</si>
  <si>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</si>
  <si>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</si>
  <si>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</si>
  <si>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</si>
  <si>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</si>
  <si>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</si>
  <si>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</si>
  <si>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</si>
  <si>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</si>
  <si>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</si>
  <si>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</si>
  <si>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</si>
  <si>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</si>
  <si>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</si>
  <si>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</si>
  <si>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</si>
  <si>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</si>
  <si>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</si>
  <si>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</si>
  <si>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</si>
  <si>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</si>
  <si>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</si>
  <si>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</si>
  <si>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</si>
  <si>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</si>
  <si>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</si>
  <si>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</si>
  <si>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</si>
  <si>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</si>
  <si>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</si>
  <si>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</si>
  <si>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</si>
  <si>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</si>
  <si>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</si>
  <si>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</si>
  <si>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</si>
  <si>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</si>
  <si>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</si>
  <si>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</si>
  <si>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</si>
  <si>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</si>
  <si>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</si>
  <si>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</si>
  <si>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</si>
  <si>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</si>
  <si>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</si>
  <si>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</si>
  <si>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</si>
  <si>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</si>
  <si>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</si>
  <si>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</si>
  <si>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</si>
  <si>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</si>
  <si>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</si>
  <si>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</si>
  <si>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</si>
  <si>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</si>
  <si>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</si>
  <si>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</si>
  <si>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</si>
  <si>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</si>
  <si>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</si>
  <si>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</si>
  <si>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</si>
  <si>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</si>
  <si>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</si>
  <si>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</si>
  <si>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</si>
  <si>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</si>
  <si>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</si>
  <si>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</si>
  <si>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</si>
  <si>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</si>
  <si>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</si>
  <si>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</si>
  <si>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</si>
  <si>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</si>
  <si>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</si>
  <si>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</si>
  <si>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</si>
  <si>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</si>
  <si>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</si>
  <si>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</si>
  <si>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</si>
  <si>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</si>
  <si>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</si>
  <si>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</si>
  <si>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</si>
  <si>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</si>
  <si>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</si>
  <si>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</si>
  <si>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</si>
  <si>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</si>
  <si>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</si>
  <si>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</si>
  <si>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</si>
  <si>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</si>
  <si>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</si>
  <si>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</si>
  <si>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</si>
  <si>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</si>
  <si>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</si>
  <si>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</si>
  <si>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</si>
  <si>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</si>
  <si>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</si>
  <si>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</si>
  <si>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</si>
  <si>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</si>
  <si>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</si>
  <si>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</si>
  <si>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</si>
  <si>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</si>
  <si>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</si>
  <si>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</si>
  <si>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</si>
  <si>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</si>
  <si>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</si>
  <si>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</si>
  <si>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</si>
  <si>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</si>
  <si>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</si>
  <si>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</si>
  <si>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</si>
  <si>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</si>
  <si>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</si>
  <si>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</si>
  <si>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</si>
  <si>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</si>
  <si>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</si>
  <si>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</si>
  <si>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</si>
  <si>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</si>
  <si>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</si>
  <si>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</si>
  <si>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</si>
  <si>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</si>
  <si>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</si>
  <si>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</si>
  <si>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</si>
  <si>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</si>
  <si>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</si>
  <si>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</si>
  <si>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</si>
  <si>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</si>
  <si>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</si>
  <si>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</si>
  <si>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</si>
  <si>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</si>
  <si>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</si>
  <si>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</si>
  <si>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</si>
  <si>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</si>
  <si>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</si>
  <si>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</si>
  <si>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</si>
  <si>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</si>
  <si>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</si>
  <si>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</si>
  <si>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</si>
  <si>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</si>
  <si>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</si>
  <si>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</si>
  <si>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</si>
  <si>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</si>
  <si>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</si>
  <si>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</si>
  <si>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</si>
  <si>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</si>
  <si>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</si>
  <si>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</si>
  <si>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</si>
  <si>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</si>
  <si>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</si>
  <si>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</si>
  <si>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</si>
  <si>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</si>
  <si>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</si>
  <si>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</si>
  <si>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</si>
  <si>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</si>
  <si>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</si>
  <si>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</si>
  <si>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</si>
  <si>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</si>
  <si>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</si>
  <si>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</si>
  <si>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</si>
  <si>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</si>
  <si>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</si>
  <si>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</si>
  <si>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</si>
  <si>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</si>
  <si>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</si>
  <si>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</si>
  <si>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</si>
  <si>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</si>
  <si>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</si>
  <si>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</si>
  <si>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</si>
  <si>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</si>
  <si>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</si>
  <si>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</si>
  <si>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</si>
  <si>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</si>
  <si>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</si>
  <si>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</si>
  <si>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</si>
  <si>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</si>
  <si>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</si>
  <si>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</si>
  <si>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</si>
  <si>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</si>
  <si>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</si>
  <si>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</si>
  <si>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</si>
  <si>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</si>
  <si>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</si>
  <si>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</si>
  <si>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</si>
  <si>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</si>
  <si>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</si>
  <si>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</si>
  <si>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</si>
  <si>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</si>
  <si>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</si>
  <si>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</si>
  <si>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</si>
  <si>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</si>
  <si>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</si>
  <si>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</si>
  <si>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</si>
  <si>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</si>
  <si>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</si>
  <si>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</si>
  <si>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</si>
  <si>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</si>
  <si>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</si>
  <si>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</si>
  <si>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</si>
  <si>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</si>
  <si>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</si>
  <si>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</si>
  <si>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</si>
  <si>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</si>
  <si>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</si>
  <si>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</si>
  <si>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</si>
  <si>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</si>
  <si>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</si>
  <si>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</si>
  <si>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</si>
  <si>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</si>
  <si>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</si>
  <si>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</si>
  <si>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</si>
  <si>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</si>
  <si>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</si>
  <si>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</si>
  <si>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</si>
  <si>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</si>
  <si>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</si>
  <si>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</si>
  <si>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</si>
  <si>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</si>
  <si>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</si>
  <si>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</si>
  <si>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</si>
  <si>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</si>
  <si>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</si>
  <si>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</si>
  <si>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</si>
  <si>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</si>
  <si>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</si>
  <si>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</si>
  <si>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</si>
  <si>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</si>
  <si>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</si>
  <si>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</si>
  <si>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</si>
  <si>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</si>
  <si>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</si>
  <si>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</si>
  <si>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</si>
  <si>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</si>
  <si>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</si>
  <si>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</si>
  <si>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</si>
  <si>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</si>
  <si>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</si>
  <si>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</si>
  <si>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</si>
  <si>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</si>
  <si>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</si>
  <si>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</si>
  <si>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</si>
  <si>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</si>
  <si>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</si>
  <si>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</si>
  <si>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</si>
  <si>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</si>
  <si>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</si>
  <si>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</si>
  <si>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</si>
  <si>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</si>
  <si>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</si>
  <si>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</si>
  <si>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</si>
  <si>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</si>
  <si>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</si>
  <si>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</si>
  <si>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</si>
  <si>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</si>
  <si>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</si>
  <si>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</si>
  <si>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</si>
  <si>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</si>
  <si>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</si>
  <si>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</si>
  <si>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</si>
  <si>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</si>
  <si>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</si>
  <si>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</si>
  <si>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</si>
  <si>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</si>
  <si>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</si>
  <si>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</si>
  <si>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</si>
  <si>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</si>
  <si>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</si>
  <si>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</si>
  <si>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</si>
  <si>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</si>
  <si>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</si>
  <si>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</si>
  <si>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</si>
  <si>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</si>
  <si>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</si>
  <si>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</si>
  <si>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</si>
  <si>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</si>
  <si>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</si>
  <si>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</si>
  <si>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</si>
  <si>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</si>
  <si>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</si>
  <si>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</si>
  <si>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</si>
  <si>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</si>
  <si>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</si>
  <si>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</si>
  <si>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</si>
  <si>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</si>
  <si>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</si>
  <si>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</si>
  <si>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</si>
  <si>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</si>
  <si>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</si>
  <si>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</si>
  <si>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</si>
  <si>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</si>
  <si>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</si>
  <si>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</si>
  <si>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</si>
  <si>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</si>
  <si>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</si>
  <si>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</si>
  <si>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</si>
  <si>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</si>
  <si>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</si>
  <si>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</si>
  <si>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</si>
  <si>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</si>
  <si>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</si>
  <si>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</si>
  <si>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</si>
  <si>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</si>
  <si>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</si>
  <si>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</si>
  <si>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</si>
  <si>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</si>
  <si>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</si>
  <si>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</si>
  <si>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</si>
  <si>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</si>
  <si>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</si>
  <si>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</si>
  <si>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</si>
  <si>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</si>
  <si>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</si>
  <si>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</si>
  <si>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</si>
  <si>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</si>
  <si>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</si>
  <si>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</si>
  <si>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</si>
  <si>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</si>
  <si>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</si>
  <si>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</si>
  <si>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</si>
  <si>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</si>
  <si>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</si>
  <si>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</si>
  <si>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</si>
  <si>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</si>
  <si>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</si>
  <si>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</si>
  <si>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</si>
  <si>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</si>
  <si>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</si>
  <si>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</si>
  <si>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</si>
  <si>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</si>
  <si>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</si>
  <si>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</si>
  <si>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</si>
  <si>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</si>
  <si>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</si>
  <si>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</si>
  <si>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</si>
  <si>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</si>
  <si>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</si>
  <si>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</si>
  <si>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</si>
  <si>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</si>
  <si>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</si>
  <si>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</si>
  <si>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</si>
  <si>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</si>
  <si>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</si>
  <si>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</si>
  <si>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</si>
  <si>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</si>
  <si>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</si>
  <si>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</si>
  <si>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</si>
  <si>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</si>
  <si>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</si>
  <si>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</si>
  <si>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</si>
  <si>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</si>
  <si>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</si>
  <si>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</si>
  <si>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</si>
  <si>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</si>
  <si>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</si>
  <si>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</si>
  <si>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</si>
  <si>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</si>
  <si>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</si>
  <si>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</si>
  <si>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</si>
  <si>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</si>
  <si>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</si>
  <si>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</si>
  <si>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</si>
  <si>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</si>
  <si>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</si>
  <si>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</si>
  <si>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</si>
  <si>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</si>
  <si>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</si>
  <si>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</si>
  <si>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</si>
  <si>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</si>
  <si>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</si>
  <si>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</si>
  <si>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</si>
  <si>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</si>
  <si>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</si>
  <si>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</si>
  <si>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</si>
  <si>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</si>
  <si>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</si>
  <si>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</si>
  <si>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</si>
  <si>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</si>
  <si>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</si>
  <si>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</si>
  <si>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</si>
  <si>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</si>
  <si>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</si>
  <si>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</si>
  <si>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</si>
  <si>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</si>
  <si>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</si>
  <si>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</si>
  <si>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</si>
  <si>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</si>
  <si>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</si>
  <si>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</si>
  <si>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</si>
  <si>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</si>
  <si>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</si>
  <si>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</si>
  <si>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</si>
  <si>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</si>
  <si>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</si>
  <si>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</si>
  <si>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</si>
  <si>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</si>
  <si>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</si>
  <si>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</si>
  <si>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</si>
  <si>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</si>
  <si>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</si>
  <si>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</si>
  <si>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</si>
  <si>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</si>
  <si>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</si>
  <si>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</si>
  <si>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</si>
  <si>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</si>
  <si>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</si>
  <si>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</si>
  <si>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</si>
  <si>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</si>
  <si>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</si>
  <si>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</si>
  <si>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</si>
  <si>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</si>
  <si>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</si>
  <si>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</si>
  <si>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</si>
  <si>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</si>
  <si>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</si>
  <si>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</si>
  <si>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</si>
  <si>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</si>
  <si>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</si>
  <si>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</si>
  <si>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</si>
  <si>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</si>
  <si>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</si>
  <si>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</si>
  <si>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</si>
  <si>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</si>
  <si>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</si>
  <si>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</si>
  <si>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</si>
  <si>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</si>
  <si>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</si>
  <si>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</si>
  <si>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</si>
  <si>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</si>
  <si>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</si>
  <si>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</si>
  <si>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</si>
  <si>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</si>
  <si>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</si>
  <si>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</si>
  <si>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</si>
  <si>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</si>
  <si>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</si>
  <si>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</si>
  <si>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</si>
  <si>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</si>
  <si>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</si>
  <si>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</si>
  <si>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</si>
  <si>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</si>
  <si>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</si>
  <si>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</si>
  <si>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</si>
  <si>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</si>
  <si>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</si>
  <si>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</si>
  <si>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</si>
  <si>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</si>
  <si>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</si>
  <si>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</si>
  <si>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</si>
  <si>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</si>
  <si>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</si>
  <si>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</si>
  <si>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</si>
  <si>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</si>
  <si>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</si>
  <si>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</si>
  <si>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</si>
  <si>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</si>
  <si>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</si>
  <si>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</si>
  <si>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</si>
  <si>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</si>
  <si>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</si>
  <si>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</si>
  <si>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</si>
  <si>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</si>
  <si>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</si>
  <si>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</si>
  <si>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</si>
  <si>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</si>
  <si>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</si>
  <si>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</si>
  <si>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</si>
  <si>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</si>
  <si>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</si>
  <si>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</si>
  <si>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</si>
  <si>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</si>
  <si>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</si>
  <si>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</si>
  <si>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</si>
  <si>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</si>
  <si>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</si>
  <si>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</si>
  <si>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</si>
  <si>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</si>
  <si>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</si>
  <si>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</si>
  <si>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</si>
  <si>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</si>
  <si>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</si>
  <si>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</si>
  <si>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</si>
  <si>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</si>
  <si>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</si>
  <si>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</si>
  <si>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</si>
  <si>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</si>
  <si>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</si>
  <si>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</si>
  <si>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</si>
  <si>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</si>
  <si>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</si>
  <si>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</si>
  <si>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</si>
  <si>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</si>
  <si>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</si>
  <si>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</si>
  <si>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</si>
  <si>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</si>
  <si>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</si>
  <si>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</si>
  <si>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</si>
  <si>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</si>
  <si>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</si>
  <si>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</si>
  <si>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</si>
  <si>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</si>
  <si>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</si>
  <si>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</si>
  <si>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</si>
  <si>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</si>
  <si>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</si>
  <si>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</si>
  <si>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</si>
  <si>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</si>
  <si>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</si>
  <si>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</si>
  <si>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</si>
  <si>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</si>
  <si>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</si>
  <si>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</si>
  <si>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</si>
  <si>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</si>
  <si>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</si>
  <si>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</si>
  <si>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</si>
  <si>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</si>
  <si>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</si>
  <si>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</si>
  <si>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</si>
  <si>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</si>
  <si>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</si>
  <si>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</si>
  <si>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</si>
  <si>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</si>
  <si>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</si>
  <si>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</si>
  <si>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</si>
  <si>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</si>
  <si>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</si>
  <si>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</si>
  <si>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</si>
  <si>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</si>
  <si>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</si>
  <si>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</si>
  <si>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</si>
  <si>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</si>
  <si>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</si>
  <si>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</si>
  <si>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</si>
  <si>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</si>
  <si>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</si>
  <si>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</si>
  <si>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</si>
  <si>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</si>
  <si>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</si>
  <si>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</si>
  <si>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</si>
  <si>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</si>
  <si>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</si>
  <si>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</si>
  <si>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</si>
  <si>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</si>
  <si>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</si>
  <si>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</si>
  <si>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</si>
  <si>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</si>
  <si>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</si>
  <si>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</si>
  <si>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</si>
  <si>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</si>
  <si>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</si>
  <si>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</si>
  <si>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</si>
  <si>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</si>
  <si>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</si>
  <si>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</si>
  <si>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</si>
  <si>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</si>
  <si>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</si>
  <si>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</si>
  <si>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</si>
  <si>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</si>
  <si>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</si>
  <si>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</si>
  <si>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</si>
  <si>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</si>
  <si>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</si>
  <si>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</si>
  <si>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</si>
  <si>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</si>
  <si>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</si>
  <si>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</si>
  <si>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</si>
  <si>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</si>
  <si>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</si>
  <si>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</si>
  <si>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</si>
  <si>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</si>
  <si>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</si>
  <si>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</si>
  <si>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</si>
  <si>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</si>
  <si>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</si>
  <si>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</si>
  <si>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</si>
  <si>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</si>
  <si>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</si>
  <si>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</si>
  <si>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</si>
  <si>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</si>
  <si>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</si>
  <si>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</si>
  <si>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</si>
  <si>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</si>
  <si>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</si>
  <si>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</si>
  <si>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</si>
  <si>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</si>
  <si>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</si>
  <si>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</si>
  <si>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</si>
  <si>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</si>
  <si>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</si>
  <si>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</si>
  <si>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</si>
  <si>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</si>
  <si>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</si>
  <si>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</si>
  <si>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</si>
  <si>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</si>
  <si>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</si>
  <si>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</si>
  <si>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</si>
  <si>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</si>
  <si>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</si>
  <si>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</si>
  <si>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</si>
  <si>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</si>
  <si>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</si>
  <si>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</si>
  <si>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</si>
  <si>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</si>
  <si>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</si>
  <si>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</si>
  <si>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</si>
  <si>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</si>
  <si>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</si>
  <si>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</si>
  <si>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</si>
  <si>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</si>
  <si>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</si>
  <si>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</si>
  <si>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</si>
  <si>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</si>
  <si>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</si>
  <si>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</si>
  <si>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</si>
  <si>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</si>
  <si>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</si>
  <si>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</si>
  <si>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</si>
  <si>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</si>
  <si>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</si>
  <si>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</si>
  <si>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</si>
  <si>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</si>
  <si>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</si>
  <si>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</si>
  <si>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</si>
  <si>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</si>
  <si>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</si>
  <si>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</si>
  <si>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</si>
  <si>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</si>
  <si>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</si>
  <si>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</si>
  <si>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</si>
  <si>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</si>
  <si>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</si>
  <si>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</si>
  <si>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</si>
  <si>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</si>
  <si>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</si>
  <si>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</si>
  <si>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</si>
  <si>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</si>
  <si>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</si>
  <si>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</si>
  <si>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</si>
  <si>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</si>
  <si>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</si>
  <si>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</si>
  <si>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</si>
  <si>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</si>
  <si>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</si>
  <si>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</si>
  <si>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</si>
  <si>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</si>
  <si>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</si>
  <si>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</si>
  <si>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</si>
  <si>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</si>
  <si>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</si>
  <si>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</si>
  <si>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</si>
  <si>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</si>
  <si>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</si>
  <si>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</si>
  <si>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</si>
  <si>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</si>
  <si>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</si>
  <si>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</si>
  <si>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</si>
  <si>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</si>
  <si>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</si>
  <si>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</si>
  <si>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</si>
  <si>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</si>
  <si>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</si>
  <si>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</si>
  <si>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</si>
  <si>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</si>
  <si>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</si>
  <si>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</si>
  <si>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</si>
  <si>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</si>
  <si>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</si>
  <si>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</si>
  <si>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</si>
  <si>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</si>
  <si>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</si>
  <si>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</si>
  <si>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</si>
  <si>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</si>
  <si>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</si>
  <si>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</si>
  <si>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</si>
  <si>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</si>
  <si>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</si>
  <si>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</si>
  <si>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</si>
  <si>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</si>
  <si>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</si>
  <si>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</si>
  <si>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</si>
  <si>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</si>
  <si>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</si>
  <si>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</si>
  <si>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</si>
  <si>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</si>
  <si>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</si>
  <si>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</si>
  <si>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</si>
  <si>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</si>
  <si>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</si>
  <si>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</si>
  <si>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</si>
  <si>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</si>
  <si>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</si>
  <si>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</si>
  <si>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</si>
  <si>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</si>
  <si>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</si>
  <si>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</si>
  <si>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</si>
  <si>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</si>
  <si>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</si>
  <si>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</si>
  <si>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</si>
  <si>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</si>
  <si>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</si>
  <si>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</si>
  <si>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</si>
  <si>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</si>
  <si>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</si>
  <si>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</si>
  <si>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</si>
  <si>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</si>
  <si>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</si>
  <si>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</si>
  <si>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</si>
  <si>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</si>
  <si>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</si>
  <si>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</si>
  <si>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</si>
  <si>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</si>
  <si>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</si>
  <si>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</si>
  <si>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</si>
  <si>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</si>
  <si>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</si>
  <si>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</si>
  <si>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</si>
  <si>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</si>
  <si>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</si>
  <si>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</si>
  <si>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</si>
  <si>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</si>
  <si>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</si>
  <si>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</si>
  <si>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</si>
  <si>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</si>
  <si>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</si>
  <si>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</si>
  <si>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</si>
  <si>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</si>
  <si>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</si>
  <si>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</si>
  <si>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</si>
  <si>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</si>
  <si>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</si>
  <si>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</si>
  <si>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</si>
  <si>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</si>
  <si>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</si>
  <si>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</si>
  <si>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</si>
  <si>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</si>
  <si>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</si>
  <si>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</si>
  <si>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</si>
  <si>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</si>
  <si>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</si>
  <si>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</si>
  <si>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</si>
  <si>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</si>
  <si>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</si>
  <si>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</si>
  <si>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</si>
  <si>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</si>
  <si>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</si>
  <si>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</si>
  <si>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</si>
  <si>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</si>
  <si>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</si>
  <si>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</si>
  <si>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</si>
  <si>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</si>
  <si>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</si>
  <si>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</si>
  <si>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</si>
  <si>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</si>
  <si>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</si>
  <si>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</si>
  <si>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</si>
  <si>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</si>
  <si>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</si>
  <si>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</si>
  <si>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</si>
  <si>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</si>
  <si>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</si>
  <si>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</si>
  <si>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</si>
  <si>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</si>
  <si>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</si>
  <si>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</si>
  <si>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</si>
  <si>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</si>
  <si>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</si>
  <si>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</si>
  <si>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</si>
  <si>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</si>
  <si>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</si>
  <si>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</si>
  <si>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</si>
  <si>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</si>
  <si>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</si>
  <si>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</si>
  <si>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</si>
  <si>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</si>
  <si>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</si>
  <si>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</si>
  <si>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</si>
  <si>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</si>
  <si>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</si>
  <si>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</si>
  <si>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</si>
  <si>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</si>
  <si>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</si>
  <si>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</si>
  <si>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</si>
  <si>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</si>
  <si>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</si>
  <si>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</si>
  <si>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</si>
  <si>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</si>
  <si>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</si>
  <si>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</si>
  <si>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</si>
  <si>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</si>
  <si>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</si>
  <si>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</si>
  <si>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</si>
  <si>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</si>
  <si>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</si>
  <si>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</si>
  <si>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</si>
  <si>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</si>
  <si>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</si>
  <si>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</si>
  <si>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</si>
  <si>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</si>
  <si>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</si>
  <si>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</si>
  <si>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</si>
  <si>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</si>
  <si>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</si>
  <si>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</si>
  <si>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</si>
  <si>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</si>
  <si>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</si>
  <si>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</si>
  <si>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</si>
  <si>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</si>
  <si>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</si>
  <si>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</si>
  <si>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</si>
  <si>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</si>
  <si>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</si>
  <si>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</si>
  <si>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</si>
  <si>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</si>
  <si>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</si>
  <si>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</si>
  <si>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</si>
  <si>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</si>
  <si>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</si>
  <si>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</si>
  <si>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</si>
  <si>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</si>
  <si>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</si>
  <si>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</si>
  <si>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</si>
  <si>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</si>
  <si>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</si>
  <si>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</si>
  <si>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</si>
  <si>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</si>
  <si>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</si>
  <si>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</si>
  <si>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</si>
  <si>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</si>
  <si>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</si>
  <si>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</si>
  <si>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</si>
  <si>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</si>
  <si>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</si>
  <si>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</si>
  <si>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</si>
  <si>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</si>
  <si>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</si>
  <si>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</si>
  <si>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</si>
  <si>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</si>
  <si>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</si>
  <si>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</si>
  <si>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</si>
  <si>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</si>
  <si>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</si>
  <si>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</si>
  <si>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</si>
  <si>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</si>
  <si>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</si>
  <si>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</si>
  <si>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</si>
  <si>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</si>
  <si>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</si>
  <si>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</si>
  <si>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</si>
  <si>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</si>
  <si>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</si>
  <si>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</si>
  <si>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</si>
  <si>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</si>
  <si>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</si>
  <si>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</si>
  <si>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</si>
  <si>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</si>
  <si>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</si>
  <si>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</si>
  <si>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</si>
  <si>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</si>
  <si>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</si>
  <si>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</si>
  <si>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</si>
  <si>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</si>
  <si>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</si>
  <si>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</si>
  <si>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</si>
  <si>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</si>
  <si>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</si>
  <si>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</si>
  <si>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</si>
  <si>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</si>
  <si>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</si>
  <si>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</si>
  <si>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</si>
  <si>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</si>
  <si>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</si>
  <si>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</si>
  <si>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</si>
  <si>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</si>
  <si>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</si>
  <si>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</si>
  <si>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</si>
  <si>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</si>
  <si>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</si>
  <si>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</si>
  <si>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</si>
  <si>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</si>
  <si>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</si>
  <si>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</si>
  <si>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</si>
  <si>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</si>
  <si>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</si>
  <si>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</si>
  <si>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</si>
  <si>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</si>
  <si>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</si>
  <si>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</si>
  <si>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</si>
  <si>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</si>
  <si>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</si>
  <si>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</si>
  <si>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</si>
  <si>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</si>
  <si>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</si>
  <si>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</si>
  <si>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</si>
  <si>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</si>
  <si>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</si>
  <si>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</si>
  <si>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</si>
  <si>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</si>
  <si>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</si>
  <si>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</si>
  <si>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</si>
  <si>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</si>
  <si>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</si>
  <si>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</si>
  <si>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</si>
  <si>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</si>
  <si>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</si>
  <si>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</si>
  <si>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</si>
  <si>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</si>
  <si>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</si>
  <si>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</si>
  <si>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</si>
  <si>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</si>
  <si>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</si>
  <si>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</si>
  <si>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</si>
  <si>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</si>
  <si>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</si>
  <si>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</si>
  <si>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</si>
  <si>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</si>
  <si>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</si>
  <si>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</si>
  <si>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</si>
  <si>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</si>
  <si>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</si>
  <si>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</si>
  <si>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</si>
  <si>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</si>
  <si>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</si>
  <si>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</si>
  <si>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</si>
  <si>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</si>
  <si>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</si>
  <si>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</si>
  <si>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</si>
  <si>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</si>
  <si>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</si>
  <si>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</si>
  <si>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</si>
  <si>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</si>
  <si>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</si>
  <si>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</si>
  <si>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</si>
  <si>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</si>
  <si>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</si>
  <si>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</si>
  <si>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</si>
  <si>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</si>
  <si>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</si>
  <si>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</si>
  <si>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</si>
  <si>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</si>
  <si>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</si>
  <si>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</si>
  <si>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</si>
  <si>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</si>
  <si>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</si>
  <si>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</si>
  <si>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</si>
  <si>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</si>
  <si>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</si>
  <si>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</si>
  <si>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</si>
  <si>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</si>
  <si>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</si>
  <si>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</si>
  <si>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</si>
  <si>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</si>
  <si>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</si>
  <si>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</si>
  <si>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</si>
  <si>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</si>
  <si>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</si>
  <si>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</si>
  <si>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</si>
  <si>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</si>
  <si>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</si>
  <si>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</si>
  <si>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</si>
  <si>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</si>
  <si>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</si>
  <si>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</si>
  <si>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</si>
  <si>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</si>
  <si>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</si>
  <si>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</si>
  <si>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</si>
  <si>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</si>
  <si>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</si>
  <si>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</si>
  <si>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</si>
  <si>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</si>
  <si>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</si>
  <si>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</si>
  <si>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</si>
  <si>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</si>
  <si>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</si>
  <si>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</si>
  <si>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</si>
  <si>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</si>
  <si>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</si>
  <si>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</si>
  <si>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</si>
  <si>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</si>
  <si>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</si>
  <si>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</si>
  <si>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</si>
  <si>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</si>
  <si>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</si>
  <si>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</si>
  <si>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</si>
  <si>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</si>
  <si>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</si>
  <si>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</si>
  <si>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</si>
  <si>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</si>
  <si>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</si>
  <si>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</si>
  <si>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</si>
  <si>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</si>
  <si>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</si>
  <si>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</si>
  <si>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</si>
  <si>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</si>
  <si>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</si>
  <si>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</si>
  <si>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</si>
  <si>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</si>
  <si>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</si>
  <si>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</si>
  <si>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</si>
  <si>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</si>
  <si>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</si>
  <si>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</si>
  <si>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</si>
  <si>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</si>
  <si>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</si>
  <si>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</si>
  <si>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</si>
  <si>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</si>
  <si>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</si>
  <si>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</si>
  <si>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</si>
  <si>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</si>
  <si>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</si>
  <si>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</si>
  <si>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</si>
  <si>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</si>
  <si>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</si>
  <si>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</si>
  <si>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</si>
  <si>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</si>
  <si>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</si>
  <si>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</si>
  <si>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</si>
  <si>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</si>
  <si>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</si>
  <si>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</si>
  <si>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</si>
  <si>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</si>
  <si>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</si>
  <si>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</si>
  <si>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</si>
  <si>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</si>
  <si>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</si>
  <si>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</si>
  <si>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</si>
  <si>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</si>
  <si>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</si>
  <si>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</si>
  <si>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</si>
  <si>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</si>
  <si>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</si>
  <si>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</si>
  <si>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</si>
  <si>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</si>
  <si>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</si>
  <si>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</si>
  <si>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</si>
  <si>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</si>
  <si>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</si>
  <si>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</si>
  <si>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</si>
  <si>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</si>
  <si>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</si>
  <si>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</si>
  <si>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</si>
  <si>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</si>
  <si>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</si>
  <si>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</si>
  <si>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</si>
  <si>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</si>
  <si>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</si>
  <si>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</si>
  <si>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</si>
  <si>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</si>
  <si>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</si>
  <si>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</si>
  <si>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</si>
  <si>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</si>
  <si>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</si>
  <si>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</si>
  <si>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</si>
  <si>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</si>
  <si>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</si>
  <si>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</si>
  <si>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</si>
  <si>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</si>
  <si>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</si>
  <si>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</si>
  <si>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</si>
  <si>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</si>
  <si>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</si>
  <si>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</si>
  <si>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</si>
  <si>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</si>
  <si>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</si>
  <si>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</si>
  <si>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</si>
  <si>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</si>
  <si>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</si>
  <si>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</si>
  <si>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</si>
  <si>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</si>
  <si>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</si>
  <si>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</si>
  <si>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</si>
  <si>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</si>
  <si>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</si>
  <si>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</si>
  <si>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</si>
  <si>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</si>
  <si>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</si>
  <si>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</si>
  <si>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</si>
  <si>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</si>
  <si>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</si>
  <si>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</si>
  <si>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</si>
  <si>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</si>
  <si>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</si>
  <si>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</si>
  <si>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</si>
  <si>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</si>
  <si>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</si>
  <si>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</si>
  <si>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</si>
  <si>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</si>
  <si>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</si>
  <si>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</si>
  <si>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</si>
  <si>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</si>
  <si>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</si>
  <si>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</si>
  <si>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</si>
  <si>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</si>
  <si>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</si>
  <si>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</si>
  <si>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</si>
  <si>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</si>
  <si>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</si>
  <si>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</si>
  <si>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</si>
  <si>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</si>
  <si>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</si>
  <si>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</si>
  <si>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</si>
  <si>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</si>
  <si>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</si>
  <si>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</si>
  <si>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</si>
  <si>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</si>
  <si>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</si>
  <si>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</si>
  <si>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</si>
  <si>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</si>
  <si>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</si>
  <si>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</si>
  <si>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</si>
  <si>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</si>
  <si>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</si>
  <si>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</si>
  <si>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</si>
  <si>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</si>
  <si>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</si>
  <si>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</si>
  <si>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</si>
  <si>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</si>
  <si>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</si>
  <si>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</si>
  <si>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</si>
  <si>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</si>
  <si>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</si>
  <si>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</si>
  <si>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</si>
  <si>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</si>
  <si>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</si>
  <si>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</si>
  <si>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</si>
  <si>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</si>
  <si>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</si>
  <si>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</si>
  <si>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</si>
  <si>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</si>
  <si>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</si>
  <si>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</si>
  <si>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</si>
  <si>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</si>
  <si>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</si>
  <si>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</si>
  <si>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</si>
  <si>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</si>
  <si>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</si>
  <si>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</si>
  <si>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</si>
  <si>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</si>
  <si>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</si>
  <si>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</si>
  <si>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</si>
  <si>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</si>
  <si>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</si>
  <si>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</si>
  <si>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</si>
  <si>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</si>
  <si>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</si>
  <si>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</si>
  <si>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</si>
  <si>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</si>
  <si>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</si>
  <si>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</si>
  <si>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</si>
  <si>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</si>
  <si>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</si>
  <si>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</si>
  <si>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</si>
  <si>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</si>
  <si>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</si>
  <si>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</si>
  <si>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</si>
  <si>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</si>
  <si>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</si>
  <si>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</si>
  <si>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</si>
  <si>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</si>
  <si>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</si>
  <si>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</si>
  <si>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</si>
  <si>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</si>
  <si>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</si>
  <si>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</si>
  <si>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</si>
  <si>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</si>
  <si>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</si>
  <si>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</si>
  <si>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</si>
  <si>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</si>
  <si>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</si>
  <si>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</si>
  <si>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</si>
  <si>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</si>
  <si>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</si>
  <si>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</si>
  <si>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</si>
  <si>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</si>
  <si>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</si>
  <si>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</si>
  <si>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</si>
  <si>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</si>
  <si>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</si>
  <si>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</si>
  <si>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</si>
  <si>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</si>
  <si>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</si>
  <si>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</si>
  <si>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</si>
  <si>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</si>
  <si>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</si>
  <si>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</si>
  <si>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</si>
  <si>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</si>
  <si>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</si>
  <si>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</si>
  <si>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</si>
  <si>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</si>
  <si>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</si>
  <si>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</si>
  <si>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</si>
  <si>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</si>
  <si>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</si>
  <si>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</si>
  <si>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</si>
  <si>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</si>
  <si>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</si>
  <si>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</si>
  <si>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</si>
  <si>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</si>
  <si>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</si>
  <si>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</si>
  <si>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</si>
  <si>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</si>
  <si>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</si>
  <si>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</si>
  <si>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</si>
  <si>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</si>
  <si>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</si>
  <si>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</si>
  <si>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</si>
  <si>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</si>
  <si>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</si>
  <si>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</si>
  <si>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</si>
  <si>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</si>
  <si>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</si>
  <si>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</si>
  <si>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</si>
  <si>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</si>
  <si>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</si>
  <si>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</si>
  <si>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</si>
  <si>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</si>
  <si>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</si>
  <si>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</si>
  <si>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</si>
  <si>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</si>
  <si>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</si>
  <si>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</si>
  <si>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</si>
  <si>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</si>
  <si>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</si>
  <si>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</si>
  <si>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</si>
  <si>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</si>
  <si>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</si>
  <si>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</si>
  <si>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</si>
  <si>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</si>
  <si>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</si>
  <si>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</si>
  <si>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</si>
  <si>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</si>
  <si>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</si>
  <si>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</si>
  <si>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</si>
  <si>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</si>
  <si>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</si>
  <si>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</si>
  <si>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</si>
  <si>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</si>
  <si>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</si>
  <si>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</si>
  <si>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</si>
  <si>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</si>
  <si>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</si>
  <si>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</si>
  <si>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</si>
  <si>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</si>
  <si>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</si>
  <si>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</si>
  <si>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</si>
  <si>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</si>
  <si>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</si>
  <si>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</si>
  <si>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</si>
  <si>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</si>
  <si>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</si>
  <si>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</si>
  <si>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</si>
  <si>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</si>
  <si>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</si>
  <si>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</si>
  <si>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</si>
  <si>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</si>
  <si>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</si>
  <si>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</si>
  <si>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</si>
  <si>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</si>
  <si>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</si>
  <si>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</si>
  <si>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</si>
  <si>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</si>
  <si>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</si>
  <si>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</si>
  <si>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</si>
  <si>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</si>
  <si>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</si>
  <si>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</si>
  <si>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</si>
  <si>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</si>
  <si>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</si>
  <si>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</si>
  <si>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</si>
  <si>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</si>
  <si>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</si>
  <si>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</si>
  <si>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</si>
  <si>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</si>
  <si>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</si>
  <si>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</si>
  <si>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</si>
  <si>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</si>
  <si>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</si>
  <si>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</si>
  <si>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</si>
  <si>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</si>
  <si>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</si>
  <si>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</si>
  <si>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</si>
  <si>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</si>
  <si>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</si>
  <si>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</si>
  <si>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</si>
  <si>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</si>
  <si>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</si>
  <si>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</si>
  <si>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</si>
  <si>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</si>
  <si>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</si>
  <si>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</si>
  <si>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</si>
  <si>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</si>
  <si>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</si>
  <si>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</si>
  <si>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</si>
  <si>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</si>
  <si>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</si>
  <si>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</si>
  <si>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</si>
  <si>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</si>
  <si>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</si>
  <si>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</si>
  <si>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</si>
  <si>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</si>
  <si>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</si>
  <si>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</si>
  <si>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</si>
  <si>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</si>
  <si>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</si>
  <si>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</si>
  <si>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</si>
  <si>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</si>
  <si>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</si>
  <si>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</si>
  <si>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</si>
  <si>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</si>
  <si>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</si>
  <si>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</si>
  <si>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</si>
  <si>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</si>
  <si>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</si>
  <si>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</si>
  <si>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</si>
  <si>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</si>
  <si>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</si>
  <si>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</si>
  <si>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</si>
  <si>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</si>
  <si>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</si>
  <si>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</si>
  <si>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</si>
  <si>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</si>
  <si>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</si>
  <si>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</si>
  <si>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</si>
  <si>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</si>
  <si>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</si>
  <si>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</si>
  <si>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</si>
  <si>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</si>
  <si>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</si>
  <si>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</si>
  <si>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</si>
  <si>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</si>
  <si>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</si>
  <si>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</si>
  <si>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</si>
  <si>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</si>
  <si>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</si>
  <si>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</si>
  <si>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</si>
  <si>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</si>
  <si>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</si>
  <si>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</si>
  <si>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</si>
  <si>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</si>
  <si>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</si>
  <si>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</si>
  <si>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</si>
  <si>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</si>
  <si>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</si>
  <si>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</si>
  <si>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</si>
  <si>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</si>
  <si>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</si>
  <si>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</si>
  <si>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</si>
  <si>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</si>
  <si>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</si>
  <si>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</si>
  <si>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</si>
  <si>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</si>
  <si>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</si>
  <si>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</si>
  <si>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</si>
  <si>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</si>
  <si>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</si>
  <si>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</si>
  <si>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</si>
  <si>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</si>
  <si>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</si>
  <si>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</si>
  <si>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</si>
  <si>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</si>
  <si>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</si>
  <si>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</si>
  <si>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</si>
  <si>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</si>
  <si>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</si>
  <si>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</si>
  <si>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</si>
  <si>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</si>
  <si>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</si>
  <si>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</si>
  <si>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</si>
  <si>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</si>
  <si>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</si>
  <si>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</si>
  <si>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</si>
  <si>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</si>
  <si>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</si>
  <si>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</si>
  <si>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</si>
  <si>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</si>
  <si>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</si>
  <si>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</si>
  <si>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</si>
  <si>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</si>
  <si>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</si>
  <si>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</si>
  <si>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</si>
  <si>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</si>
  <si>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</si>
  <si>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</si>
  <si>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</si>
  <si>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</si>
  <si>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</si>
  <si>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</si>
  <si>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</si>
  <si>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</si>
  <si>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</si>
  <si>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</si>
  <si>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</si>
  <si>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</si>
  <si>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</si>
  <si>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</si>
  <si>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</si>
  <si>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</si>
  <si>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</si>
  <si>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</si>
  <si>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</si>
  <si>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</si>
  <si>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</si>
  <si>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</si>
  <si>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</si>
  <si>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</si>
  <si>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</si>
  <si>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</si>
  <si>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</si>
  <si>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</si>
  <si>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</si>
  <si>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</si>
  <si>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</si>
  <si>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</si>
  <si>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</si>
  <si>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</si>
  <si>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</si>
  <si>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</si>
  <si>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</si>
  <si>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</si>
  <si>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</si>
  <si>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</si>
  <si>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</si>
  <si>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</si>
  <si>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</si>
  <si>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</si>
  <si>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</si>
  <si>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</si>
  <si>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</si>
  <si>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</si>
  <si>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</si>
  <si>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</si>
  <si>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</si>
  <si>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</si>
  <si>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</si>
  <si>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</si>
  <si>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</si>
  <si>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</si>
  <si>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</si>
  <si>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</si>
  <si>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</si>
  <si>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</si>
  <si>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</si>
  <si>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</si>
  <si>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</si>
  <si>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</si>
  <si>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</si>
  <si>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</si>
  <si>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</si>
  <si>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</si>
  <si>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</si>
  <si>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</si>
  <si>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</si>
  <si>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</si>
  <si>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</si>
  <si>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</si>
  <si>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</si>
  <si>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</si>
  <si>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</si>
  <si>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</si>
  <si>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</si>
  <si>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</si>
  <si>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</si>
  <si>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</si>
  <si>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</si>
  <si>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</si>
  <si>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</si>
  <si>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</si>
  <si>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</si>
  <si>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</si>
  <si>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</si>
  <si>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</si>
  <si>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</si>
  <si>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</si>
  <si>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</si>
  <si>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</si>
  <si>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</si>
  <si>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</si>
  <si>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</si>
  <si>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</si>
  <si>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</si>
  <si>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</si>
  <si>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</si>
  <si>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</si>
  <si>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</si>
  <si>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</si>
  <si>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</si>
  <si>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</si>
  <si>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</si>
  <si>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</si>
  <si>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</si>
  <si>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</si>
  <si>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</si>
  <si>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</si>
  <si>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</si>
  <si>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</si>
  <si>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</si>
  <si>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</si>
  <si>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</si>
  <si>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</si>
  <si>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</si>
  <si>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</si>
  <si>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</si>
  <si>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</si>
  <si>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</si>
  <si>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</si>
  <si>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</si>
  <si>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</si>
  <si>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</si>
  <si>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</si>
  <si>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</si>
  <si>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</si>
  <si>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</si>
  <si>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</si>
  <si>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</si>
  <si>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</si>
  <si>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</si>
  <si>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</si>
  <si>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</si>
  <si>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</si>
  <si>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</si>
  <si>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</si>
  <si>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</si>
  <si>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</si>
  <si>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</si>
  <si>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</si>
  <si>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</si>
  <si>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</si>
  <si>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</si>
  <si>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</si>
  <si>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</si>
  <si>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</si>
  <si>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</si>
  <si>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</si>
  <si>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</si>
  <si>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</si>
  <si>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</si>
  <si>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</si>
  <si>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</si>
  <si>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</si>
  <si>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</si>
  <si>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</si>
  <si>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</si>
  <si>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</si>
  <si>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</si>
  <si>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</si>
  <si>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</si>
  <si>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</si>
  <si>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</si>
  <si>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</si>
  <si>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</si>
  <si>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</si>
  <si>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</si>
  <si>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</si>
  <si>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</si>
  <si>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</si>
  <si>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</si>
  <si>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</si>
  <si>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</si>
  <si>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</si>
  <si>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</si>
  <si>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</si>
  <si>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</si>
  <si>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</si>
  <si>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</si>
  <si>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</si>
  <si>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</si>
  <si>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</si>
  <si>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</si>
  <si>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</si>
  <si>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</si>
  <si>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</si>
  <si>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</si>
  <si>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</si>
  <si>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</si>
  <si>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</si>
  <si>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</si>
  <si>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</si>
  <si>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</si>
  <si>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</si>
  <si>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</si>
  <si>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</si>
  <si>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</si>
  <si>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</si>
  <si>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</si>
  <si>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</si>
  <si>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</si>
  <si>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</si>
  <si>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</si>
  <si>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</si>
  <si>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</si>
  <si>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</si>
  <si>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</si>
  <si>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</si>
  <si>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</si>
  <si>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</si>
  <si>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</si>
  <si>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</si>
  <si>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</si>
  <si>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</si>
  <si>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</si>
  <si>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</si>
  <si>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</si>
  <si>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</si>
  <si>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</si>
  <si>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</si>
  <si>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</si>
  <si>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</si>
  <si>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</si>
  <si>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</si>
  <si>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</si>
  <si>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</si>
  <si>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</si>
  <si>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</si>
  <si>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</si>
  <si>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</si>
  <si>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</si>
  <si>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</si>
  <si>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</si>
  <si>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</si>
  <si>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</si>
  <si>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</si>
  <si>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</si>
  <si>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</si>
  <si>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</si>
  <si>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</si>
  <si>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</si>
  <si>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</si>
  <si>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</si>
  <si>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</si>
  <si>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</si>
  <si>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</si>
  <si>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</si>
  <si>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</si>
  <si>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</si>
  <si>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</si>
  <si>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</si>
  <si>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</si>
  <si>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</si>
  <si>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</si>
  <si>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</si>
  <si>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</si>
  <si>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</si>
  <si>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</si>
  <si>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</si>
  <si>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</si>
  <si>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</si>
  <si>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</si>
  <si>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</si>
  <si>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</si>
  <si>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</si>
  <si>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</si>
  <si>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</si>
  <si>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</si>
  <si>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</si>
  <si>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</si>
  <si>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</si>
  <si>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</si>
  <si>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</si>
  <si>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</si>
  <si>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</si>
  <si>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</si>
  <si>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</si>
  <si>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</si>
  <si>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</si>
  <si>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</si>
  <si>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</si>
  <si>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</si>
  <si>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</si>
  <si>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</si>
  <si>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</si>
  <si>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</si>
  <si>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</si>
  <si>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</si>
  <si>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</si>
  <si>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</si>
  <si>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</si>
  <si>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</si>
  <si>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</si>
  <si>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</si>
  <si>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</si>
  <si>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</si>
  <si>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</si>
  <si>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</si>
  <si>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</si>
  <si>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</si>
  <si>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</si>
  <si>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</si>
  <si>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</si>
  <si>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</si>
  <si>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</si>
  <si>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</si>
  <si>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</si>
  <si>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</si>
  <si>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</si>
  <si>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</si>
  <si>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</si>
  <si>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</si>
  <si>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</si>
  <si>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</si>
  <si>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</si>
  <si>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</si>
  <si>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</si>
  <si>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</si>
  <si>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</si>
  <si>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</si>
  <si>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</si>
  <si>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</si>
  <si>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</si>
  <si>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</si>
  <si>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</si>
  <si>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</si>
  <si>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</si>
  <si>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</si>
  <si>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</si>
  <si>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</si>
  <si>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</si>
  <si>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</si>
  <si>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</si>
  <si>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</si>
  <si>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</si>
  <si>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</si>
  <si>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</si>
  <si>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</si>
  <si>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</si>
  <si>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</si>
  <si>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</si>
  <si>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</si>
  <si>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</si>
  <si>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</si>
  <si>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</si>
  <si>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</si>
  <si>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</si>
  <si>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</si>
  <si>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</si>
  <si>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</si>
  <si>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</si>
  <si>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</si>
  <si>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</si>
  <si>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</si>
  <si>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</si>
  <si>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</si>
  <si>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</si>
  <si>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</si>
  <si>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</si>
  <si>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</si>
  <si>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</si>
  <si>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</si>
  <si>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</si>
  <si>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</si>
  <si>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</si>
  <si>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</si>
  <si>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</si>
  <si>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</si>
  <si>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</si>
  <si>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</si>
  <si>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</si>
  <si>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</si>
  <si>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</si>
  <si>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</si>
  <si>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</si>
  <si>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</si>
  <si>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</si>
  <si>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</si>
  <si>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</si>
  <si>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</si>
  <si>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</si>
  <si>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</si>
  <si>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</si>
  <si>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</si>
  <si>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</si>
  <si>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</si>
  <si>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</si>
  <si>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</si>
  <si>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</si>
  <si>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</si>
  <si>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</si>
  <si>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</si>
  <si>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</si>
  <si>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</si>
  <si>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</si>
  <si>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</si>
  <si>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</si>
  <si>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</si>
  <si>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</si>
  <si>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</si>
  <si>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</si>
  <si>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</si>
  <si>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</si>
  <si>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</si>
  <si>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</si>
  <si>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</si>
  <si>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</si>
  <si>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</si>
  <si>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</si>
  <si>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</si>
  <si>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</si>
  <si>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</si>
  <si>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</si>
  <si>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</si>
  <si>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</si>
  <si>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</si>
  <si>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</si>
  <si>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</si>
  <si>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</si>
  <si>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</si>
  <si>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</si>
  <si>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</si>
  <si>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</si>
  <si>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</si>
  <si>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</si>
  <si>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</si>
  <si>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</si>
  <si>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</si>
  <si>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</si>
  <si>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</si>
  <si>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</si>
  <si>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</si>
  <si>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</si>
  <si>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</si>
  <si>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</si>
  <si>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</si>
  <si>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</si>
  <si>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</si>
  <si>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</si>
  <si>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</si>
  <si>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</si>
  <si>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</si>
  <si>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</si>
  <si>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</si>
  <si>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</si>
  <si>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</si>
  <si>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</si>
  <si>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</si>
  <si>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</si>
  <si>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</si>
  <si>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</si>
  <si>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</si>
  <si>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</si>
  <si>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</si>
  <si>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</si>
  <si>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</si>
  <si>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</si>
  <si>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</si>
  <si>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</si>
  <si>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</si>
  <si>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</si>
  <si>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</si>
  <si>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</si>
  <si>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</si>
  <si>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</si>
  <si>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</si>
  <si>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</si>
  <si>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</si>
  <si>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</si>
  <si>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</si>
  <si>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</si>
  <si>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</si>
  <si>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</si>
  <si>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</si>
  <si>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</si>
  <si>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</si>
  <si>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</si>
  <si>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</si>
  <si>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</si>
  <si>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</si>
  <si>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</si>
  <si>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</si>
  <si>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</si>
  <si>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</si>
  <si>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</si>
  <si>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</si>
  <si>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</si>
  <si>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</si>
  <si>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</si>
  <si>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</si>
  <si>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</si>
  <si>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</si>
  <si>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</si>
  <si>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</si>
  <si>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</si>
  <si>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</si>
  <si>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</si>
  <si>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</si>
  <si>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</si>
  <si>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</si>
  <si>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</si>
  <si>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</si>
  <si>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</si>
  <si>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</si>
  <si>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</si>
  <si>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</si>
  <si>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</si>
  <si>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</si>
  <si>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</si>
  <si>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</si>
  <si>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</si>
  <si>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</si>
  <si>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</si>
  <si>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</si>
  <si>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</si>
  <si>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</si>
  <si>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</si>
  <si>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</si>
  <si>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</si>
  <si>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</si>
  <si>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</si>
  <si>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</si>
  <si>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</si>
  <si>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</si>
  <si>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</si>
  <si>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</si>
  <si>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</si>
  <si>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</si>
  <si>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</si>
  <si>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</si>
  <si>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</si>
  <si>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</si>
  <si>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</si>
  <si>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</si>
  <si>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</si>
  <si>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</si>
  <si>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</si>
  <si>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</si>
  <si>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</si>
  <si>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</si>
  <si>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</si>
  <si>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</si>
  <si>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</si>
  <si>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</si>
  <si>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</si>
  <si>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</si>
  <si>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</si>
  <si>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</si>
  <si>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</si>
  <si>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</si>
  <si>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</si>
  <si>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</si>
  <si>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</si>
  <si>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</si>
  <si>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</si>
  <si>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</si>
  <si>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</si>
  <si>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</si>
  <si>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</si>
  <si>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</si>
  <si>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</si>
  <si>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</si>
  <si>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</si>
  <si>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</si>
  <si>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</si>
  <si>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</si>
  <si>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</si>
  <si>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</si>
  <si>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</si>
  <si>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</si>
  <si>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</si>
  <si>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</si>
  <si>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</si>
  <si>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</si>
  <si>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</si>
  <si>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</si>
  <si>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</si>
  <si>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</si>
  <si>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</si>
  <si>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</si>
  <si>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</si>
  <si>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</si>
  <si>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</si>
  <si>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</si>
  <si>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</si>
  <si>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</si>
  <si>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</si>
  <si>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</si>
  <si>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</si>
  <si>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</si>
  <si>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</si>
  <si>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</si>
  <si>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</si>
  <si>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</si>
  <si>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</si>
  <si>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</si>
  <si>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</si>
  <si>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</si>
  <si>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</si>
  <si>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</si>
  <si>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</si>
  <si>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</si>
  <si>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</si>
  <si>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</si>
  <si>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</si>
  <si>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</si>
  <si>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</si>
  <si>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</si>
  <si>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</si>
  <si>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</si>
  <si>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</si>
  <si>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</si>
  <si>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</si>
  <si>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</si>
  <si>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</si>
  <si>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</si>
  <si>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</si>
  <si>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</si>
  <si>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</si>
  <si>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</si>
  <si>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</si>
  <si>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</si>
  <si>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</si>
  <si>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</si>
  <si>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</si>
  <si>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</si>
  <si>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</si>
  <si>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</si>
  <si>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</si>
  <si>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</si>
  <si>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</si>
  <si>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</si>
  <si>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</si>
  <si>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</si>
  <si>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</si>
  <si>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</si>
  <si>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</si>
  <si>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</si>
  <si>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</si>
  <si>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</si>
  <si>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</si>
  <si>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</si>
  <si>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</si>
  <si>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</si>
  <si>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</si>
  <si>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</si>
  <si>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</si>
  <si>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</si>
  <si>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</si>
  <si>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</si>
  <si>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</si>
  <si>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</si>
  <si>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</si>
  <si>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</si>
  <si>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</si>
  <si>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</si>
  <si>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</si>
  <si>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</si>
  <si>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</si>
  <si>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</si>
  <si>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</si>
  <si>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</si>
  <si>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</si>
  <si>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</si>
  <si>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</si>
  <si>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</si>
  <si>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</si>
  <si>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</si>
  <si>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</si>
  <si>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</si>
  <si>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</si>
  <si>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</si>
  <si>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</si>
  <si>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</si>
  <si>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</si>
  <si>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</si>
  <si>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</si>
  <si>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</si>
  <si>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</si>
  <si>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</si>
  <si>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</si>
  <si>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</si>
  <si>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</si>
  <si>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</si>
  <si>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</si>
  <si>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</si>
  <si>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</si>
  <si>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</si>
  <si>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</si>
  <si>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</si>
  <si>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</si>
  <si>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</si>
  <si>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</si>
  <si>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</si>
  <si>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</si>
  <si>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</si>
  <si>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</si>
  <si>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</si>
  <si>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</si>
  <si>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</si>
  <si>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</si>
  <si>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</si>
  <si>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</si>
  <si>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</si>
  <si>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</si>
  <si>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</si>
  <si>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</si>
  <si>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</si>
  <si>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</si>
  <si>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</si>
  <si>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</si>
  <si>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</si>
  <si>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</si>
  <si>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</si>
  <si>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</si>
  <si>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</si>
  <si>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</si>
  <si>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</si>
  <si>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</si>
  <si>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</si>
  <si>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</si>
  <si>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</si>
  <si>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</si>
  <si>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</si>
  <si>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</si>
  <si>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</si>
  <si>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</si>
  <si>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</si>
  <si>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</si>
  <si>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</si>
  <si>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</si>
  <si>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</si>
  <si>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</si>
  <si>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</si>
  <si>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</si>
  <si>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</si>
  <si>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</si>
  <si>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</si>
  <si>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</si>
  <si>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</si>
  <si>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</si>
  <si>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</si>
  <si>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</si>
  <si>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</si>
  <si>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</si>
  <si>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</si>
  <si>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</si>
  <si>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</si>
  <si>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</si>
  <si>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</si>
  <si>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</si>
  <si>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</si>
  <si>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</si>
  <si>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</si>
  <si>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</si>
  <si>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</si>
  <si>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</si>
  <si>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</si>
  <si>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</si>
  <si>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</si>
  <si>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</si>
  <si>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</si>
  <si>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</si>
  <si>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</si>
  <si>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</si>
  <si>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</si>
  <si>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</si>
  <si>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</si>
  <si>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</si>
  <si>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</si>
  <si>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</si>
  <si>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</si>
  <si>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</si>
  <si>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</si>
  <si>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</si>
  <si>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</si>
  <si>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</si>
  <si>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</si>
  <si>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</si>
  <si>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</si>
  <si>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</si>
  <si>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</si>
  <si>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</si>
  <si>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</si>
  <si>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</si>
  <si>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</si>
  <si>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</si>
  <si>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</si>
  <si>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</si>
  <si>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</si>
  <si>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</si>
  <si>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</si>
  <si>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</si>
  <si>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</si>
  <si>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</si>
  <si>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</si>
  <si>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</si>
  <si>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</si>
  <si>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</si>
  <si>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</si>
  <si>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</si>
  <si>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</si>
  <si>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</si>
  <si>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</si>
  <si>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</si>
  <si>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</si>
  <si>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</si>
  <si>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</si>
  <si>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</si>
  <si>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</si>
  <si>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</si>
  <si>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</si>
  <si>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</si>
  <si>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</si>
  <si>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</si>
  <si>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</si>
  <si>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</si>
  <si>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</si>
  <si>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</si>
  <si>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</si>
  <si>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</si>
  <si>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</si>
  <si>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</si>
  <si>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</si>
  <si>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</si>
  <si>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</si>
  <si>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</si>
  <si>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</si>
  <si>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</si>
  <si>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</si>
  <si>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</si>
  <si>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</si>
  <si>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</si>
  <si>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</si>
  <si>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</si>
  <si>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</si>
  <si>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</si>
  <si>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</si>
  <si>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</si>
  <si>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</si>
  <si>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</si>
  <si>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</si>
  <si>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</si>
  <si>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</si>
  <si>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</si>
  <si>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</si>
  <si>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</si>
  <si>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</si>
  <si>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</si>
  <si>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</si>
  <si>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</si>
  <si>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</si>
  <si>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</si>
  <si>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</si>
  <si>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</si>
  <si>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</si>
  <si>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</si>
  <si>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</si>
  <si>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</si>
  <si>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</si>
  <si>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</si>
  <si>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</si>
  <si>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</si>
  <si>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</si>
  <si>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</si>
  <si>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</si>
  <si>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</si>
  <si>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</si>
  <si>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</si>
  <si>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</si>
  <si>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</si>
  <si>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</si>
  <si>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</si>
  <si>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</si>
  <si>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</si>
  <si>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</si>
  <si>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</si>
  <si>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</si>
  <si>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</si>
  <si>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</si>
  <si>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</si>
  <si>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</si>
  <si>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</si>
  <si>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</si>
  <si>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</si>
  <si>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</si>
  <si>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</si>
  <si>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</si>
  <si>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</si>
  <si>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</si>
  <si>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</si>
  <si>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</si>
  <si>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</si>
  <si>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</si>
  <si>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</si>
  <si>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</si>
  <si>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</si>
  <si>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</si>
  <si>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</si>
  <si>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</si>
  <si>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</si>
  <si>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</si>
  <si>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</si>
  <si>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</si>
  <si>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</si>
  <si>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</si>
  <si>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</si>
  <si>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</si>
  <si>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</si>
  <si>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</si>
  <si>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</si>
  <si>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</si>
  <si>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</si>
  <si>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</si>
  <si>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</si>
  <si>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</si>
  <si>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</si>
  <si>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</si>
  <si>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</si>
  <si>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</si>
  <si>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</si>
  <si>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</si>
  <si>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</si>
  <si>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</si>
  <si>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</si>
  <si>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</si>
  <si>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</si>
  <si>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</si>
  <si>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</si>
  <si>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</si>
  <si>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</si>
  <si>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</si>
  <si>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</si>
  <si>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</si>
  <si>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</si>
  <si>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</si>
  <si>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</si>
  <si>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</si>
  <si>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</si>
  <si>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</si>
  <si>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</si>
  <si>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</si>
  <si>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</si>
  <si>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</si>
  <si>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</si>
  <si>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</si>
  <si>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</si>
  <si>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</si>
  <si>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</si>
  <si>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</si>
  <si>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</si>
  <si>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</si>
  <si>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</si>
  <si>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</si>
  <si>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</si>
  <si>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</si>
  <si>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</si>
  <si>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</si>
  <si>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</si>
  <si>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</si>
  <si>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</si>
  <si>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</si>
  <si>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</si>
  <si>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</si>
  <si>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</si>
  <si>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</si>
  <si>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</si>
  <si>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</si>
  <si>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</si>
  <si>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</si>
  <si>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</si>
  <si>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</si>
  <si>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</si>
  <si>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</si>
  <si>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</si>
  <si>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</si>
  <si>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</si>
  <si>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</si>
  <si>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</si>
  <si>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</si>
  <si>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</si>
  <si>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</si>
  <si>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</si>
  <si>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</si>
  <si>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</si>
  <si>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</si>
  <si>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</si>
  <si>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</si>
  <si>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</si>
  <si>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</si>
  <si>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</si>
  <si>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</si>
  <si>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</si>
  <si>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</si>
  <si>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</si>
  <si>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</si>
  <si>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</si>
  <si>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</si>
  <si>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</si>
  <si>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</si>
  <si>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</si>
  <si>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</si>
  <si>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</si>
  <si>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</si>
  <si>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</si>
  <si>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</si>
  <si>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</si>
  <si>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</si>
  <si>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</si>
  <si>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</si>
  <si>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</si>
  <si>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</si>
  <si>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</si>
  <si>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</si>
  <si>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</si>
  <si>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</si>
  <si>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</si>
  <si>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</si>
  <si>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</si>
  <si>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</si>
  <si>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</si>
  <si>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</si>
  <si>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</si>
  <si>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</si>
  <si>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</si>
  <si>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</si>
  <si>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</si>
  <si>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</si>
  <si>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</si>
  <si>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</si>
  <si>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</si>
  <si>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</si>
  <si>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</si>
  <si>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</si>
  <si>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</si>
  <si>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</si>
  <si>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</si>
  <si>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</si>
  <si>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</si>
  <si>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</si>
  <si>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</si>
  <si>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</si>
  <si>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</si>
  <si>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</si>
  <si>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</si>
  <si>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</si>
  <si>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</si>
  <si>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</si>
  <si>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</si>
  <si>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</si>
  <si>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</si>
  <si>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</si>
  <si>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</si>
  <si>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</si>
  <si>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</si>
  <si>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</si>
  <si>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</si>
  <si>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</si>
  <si>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</si>
  <si>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</si>
  <si>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</si>
  <si>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</si>
  <si>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</si>
  <si>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</si>
  <si>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</si>
  <si>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</si>
  <si>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</si>
  <si>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</si>
  <si>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</si>
  <si>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</si>
  <si>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</si>
  <si>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</si>
  <si>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</si>
  <si>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</si>
  <si>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</si>
  <si>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</si>
  <si>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</si>
  <si>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</si>
  <si>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</si>
  <si>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</si>
  <si>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</si>
  <si>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</si>
  <si>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</si>
  <si>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</si>
  <si>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</si>
  <si>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</si>
  <si>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</si>
  <si>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</si>
  <si>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</si>
  <si>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</si>
  <si>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</si>
  <si>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</si>
  <si>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</si>
  <si>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</si>
  <si>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</si>
  <si>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</si>
  <si>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</si>
  <si>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</si>
  <si>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</si>
  <si>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</si>
  <si>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</si>
  <si>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</si>
  <si>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</si>
  <si>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</si>
  <si>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</si>
  <si>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</si>
  <si>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</si>
  <si>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</si>
  <si>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</si>
  <si>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</si>
  <si>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</si>
  <si>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</si>
  <si>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</si>
  <si>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</si>
  <si>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</si>
  <si>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</si>
  <si>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</si>
  <si>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</si>
  <si>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</si>
  <si>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</si>
  <si>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</si>
  <si>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</si>
  <si>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</si>
  <si>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</si>
  <si>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</si>
  <si>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</si>
  <si>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</si>
  <si>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</si>
  <si>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</si>
  <si>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</si>
  <si>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</si>
  <si>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</si>
  <si>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</si>
  <si>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</si>
  <si>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</si>
  <si>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</si>
  <si>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</si>
  <si>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</si>
  <si>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</si>
  <si>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</si>
  <si>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</si>
  <si>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</si>
  <si>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</si>
  <si>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</si>
  <si>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</si>
  <si>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</si>
  <si>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</si>
  <si>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</si>
  <si>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</si>
  <si>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</si>
  <si>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</si>
  <si>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</si>
  <si>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</si>
  <si>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</si>
  <si>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</si>
  <si>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</si>
  <si>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</si>
  <si>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</si>
  <si>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</si>
  <si>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</si>
  <si>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</si>
  <si>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</si>
  <si>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</si>
  <si>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</si>
  <si>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</si>
  <si>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</si>
  <si>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</si>
  <si>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</si>
  <si>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</si>
  <si>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</si>
  <si>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</si>
  <si>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</si>
  <si>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</si>
  <si>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</si>
  <si>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</si>
  <si>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</si>
  <si>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</si>
  <si>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</si>
  <si>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</si>
  <si>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</si>
  <si>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</si>
  <si>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</si>
  <si>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</si>
  <si>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</si>
  <si>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</si>
  <si>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</si>
  <si>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</si>
  <si>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</si>
  <si>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</si>
  <si>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</si>
  <si>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</si>
  <si>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</si>
  <si>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</si>
  <si>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</si>
  <si>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</si>
  <si>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</si>
  <si>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</si>
  <si>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</si>
  <si>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</si>
  <si>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</si>
  <si>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</si>
  <si>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</si>
  <si>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</si>
  <si>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</si>
  <si>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</si>
  <si>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</si>
  <si>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</si>
  <si>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</si>
  <si>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</si>
  <si>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</si>
  <si>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</si>
  <si>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</si>
  <si>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</si>
  <si>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</si>
  <si>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</si>
  <si>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</si>
  <si>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</si>
  <si>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</si>
  <si>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</si>
  <si>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</si>
  <si>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</si>
  <si>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</si>
  <si>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</si>
  <si>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</si>
  <si>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</si>
  <si>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</si>
  <si>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</si>
  <si>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</si>
  <si>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</si>
  <si>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</si>
  <si>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</si>
  <si>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</si>
  <si>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</si>
  <si>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</si>
  <si>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</si>
  <si>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</si>
  <si>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</si>
  <si>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</si>
  <si>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</si>
  <si>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</si>
  <si>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</si>
  <si>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</si>
  <si>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</si>
  <si>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</si>
  <si>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</si>
  <si>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</si>
  <si>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</si>
  <si>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</si>
  <si>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</si>
  <si>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</si>
  <si>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</si>
  <si>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</si>
  <si>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</si>
  <si>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</si>
  <si>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</si>
  <si>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</si>
  <si>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</si>
  <si>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</si>
  <si>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</si>
  <si>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</si>
  <si>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</si>
  <si>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</si>
  <si>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</si>
  <si>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</si>
  <si>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</si>
  <si>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</si>
  <si>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</si>
  <si>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</si>
  <si>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</si>
  <si>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</si>
  <si>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</si>
  <si>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</si>
  <si>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</si>
  <si>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</si>
  <si>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</si>
  <si>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</si>
  <si>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</si>
  <si>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</si>
  <si>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</si>
  <si>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</si>
  <si>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</si>
  <si>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</si>
  <si>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</si>
  <si>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</si>
  <si>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</si>
  <si>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</si>
  <si>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</si>
  <si>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</si>
  <si>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</si>
  <si>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</si>
  <si>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</si>
  <si>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</si>
  <si>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</si>
  <si>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</si>
  <si>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</si>
  <si>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</si>
  <si>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</si>
  <si>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</si>
  <si>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</si>
  <si>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</si>
  <si>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</si>
  <si>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</si>
  <si>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</si>
  <si>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</si>
  <si>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</si>
  <si>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</si>
  <si>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</si>
  <si>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</si>
  <si>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</si>
  <si>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</si>
  <si>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</si>
  <si>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</si>
  <si>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</si>
  <si>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</si>
  <si>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</si>
  <si>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</si>
  <si>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</si>
  <si>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</si>
  <si>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</si>
  <si>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</si>
  <si>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</si>
  <si>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</si>
  <si>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</si>
  <si>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</si>
  <si>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</si>
  <si>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</si>
  <si>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</si>
  <si>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</si>
  <si>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</si>
  <si>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</si>
  <si>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</si>
  <si>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</si>
  <si>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</si>
  <si>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</si>
  <si>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</si>
  <si>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</si>
  <si>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</si>
  <si>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</si>
  <si>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</si>
  <si>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</si>
  <si>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</si>
  <si>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</si>
  <si>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</si>
  <si>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</si>
  <si>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</si>
  <si>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</si>
  <si>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</si>
  <si>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</si>
  <si>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</si>
  <si>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</si>
  <si>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</si>
  <si>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</si>
  <si>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</si>
  <si>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</si>
  <si>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</si>
  <si>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</si>
  <si>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</si>
  <si>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</si>
  <si>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</si>
  <si>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</si>
  <si>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</si>
  <si>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</si>
  <si>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</si>
  <si>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</si>
  <si>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</si>
  <si>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</si>
  <si>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</si>
  <si>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</si>
  <si>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</si>
  <si>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</si>
  <si>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</si>
  <si>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</si>
  <si>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</si>
  <si>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</si>
  <si>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</si>
  <si>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</si>
  <si>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</si>
  <si>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</si>
  <si>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</si>
  <si>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</si>
  <si>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</si>
  <si>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</si>
  <si>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</si>
  <si>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</si>
  <si>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</si>
  <si>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</si>
  <si>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</si>
  <si>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</si>
  <si>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</si>
  <si>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</si>
  <si>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</si>
  <si>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</si>
  <si>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</si>
  <si>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</si>
  <si>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</si>
  <si>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</si>
  <si>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</si>
  <si>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</si>
  <si>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</si>
  <si>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</si>
  <si>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</si>
  <si>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</si>
  <si>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</si>
  <si>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</si>
  <si>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</si>
  <si>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</si>
  <si>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</si>
  <si>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</si>
  <si>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</si>
  <si>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</si>
  <si>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</si>
  <si>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</si>
  <si>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</si>
  <si>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</si>
  <si>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</si>
  <si>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</si>
  <si>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</si>
  <si>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</si>
  <si>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</si>
  <si>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</si>
  <si>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</si>
  <si>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</si>
  <si>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</si>
  <si>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</si>
  <si>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</si>
  <si>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</si>
  <si>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</si>
  <si>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</si>
  <si>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</si>
  <si>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</si>
  <si>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</si>
  <si>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</si>
  <si>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</si>
  <si>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</si>
  <si>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</si>
  <si>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</si>
  <si>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</si>
  <si>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</si>
  <si>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</si>
  <si>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</si>
  <si>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</si>
  <si>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</si>
  <si>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</si>
  <si>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</si>
  <si>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</si>
  <si>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</si>
  <si>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</si>
  <si>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</si>
  <si>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</si>
  <si>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</si>
  <si>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</si>
  <si>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</si>
  <si>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</si>
  <si>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</si>
  <si>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</si>
  <si>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</si>
  <si>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</si>
  <si>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</si>
  <si>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</si>
  <si>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</si>
  <si>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</si>
  <si>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</si>
  <si>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</si>
  <si>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</si>
  <si>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</si>
  <si>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</si>
  <si>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</si>
  <si>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</si>
  <si>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</si>
  <si>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</si>
  <si>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</si>
  <si>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</si>
  <si>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</si>
  <si>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</si>
  <si>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</si>
  <si>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</si>
  <si>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</si>
  <si>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</si>
  <si>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</si>
  <si>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</si>
  <si>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</si>
  <si>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</si>
  <si>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</si>
  <si>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</si>
  <si>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</si>
  <si>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</si>
  <si>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</si>
  <si>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</si>
  <si>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</si>
  <si>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</si>
  <si>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</si>
  <si>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</si>
  <si>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</si>
  <si>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</si>
  <si>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</si>
  <si>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</si>
  <si>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</si>
  <si>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</si>
  <si>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</si>
  <si>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</si>
  <si>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</si>
  <si>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</si>
  <si>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</si>
  <si>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</si>
  <si>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</si>
  <si>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</si>
  <si>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</si>
  <si>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</si>
  <si>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</si>
  <si>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</si>
  <si>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</si>
  <si>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</si>
  <si>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</si>
  <si>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</si>
  <si>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</si>
  <si>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</si>
  <si>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</si>
  <si>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</si>
  <si>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</si>
  <si>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</si>
  <si>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</si>
  <si>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</si>
  <si>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</si>
  <si>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</si>
  <si>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</si>
  <si>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</si>
  <si>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</si>
  <si>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</si>
  <si>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</si>
  <si>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</si>
  <si>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</si>
  <si>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</si>
  <si>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</si>
  <si>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</si>
  <si>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</si>
  <si>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</si>
  <si>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</si>
  <si>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</si>
  <si>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</si>
  <si>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</si>
  <si>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</si>
  <si>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</si>
  <si>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</si>
  <si>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</si>
  <si>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</si>
  <si>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</si>
  <si>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</si>
  <si>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</si>
  <si>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</si>
  <si>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</si>
  <si>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</si>
  <si>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</si>
  <si>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</si>
  <si>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</si>
  <si>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</si>
  <si>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</si>
  <si>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</si>
  <si>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</si>
  <si>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</si>
  <si>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</si>
  <si>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</si>
  <si>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</si>
  <si>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</si>
  <si>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</si>
  <si>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</si>
  <si>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</si>
  <si>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</si>
  <si>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</si>
  <si>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</si>
  <si>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</si>
  <si>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</si>
  <si>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</si>
  <si>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</si>
  <si>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</si>
  <si>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</si>
  <si>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</si>
  <si>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</si>
  <si>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</si>
  <si>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</si>
  <si>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</si>
  <si>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</si>
  <si>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</si>
  <si>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</si>
  <si>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</si>
  <si>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</si>
  <si>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</si>
  <si>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</si>
  <si>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</si>
  <si>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</si>
  <si>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</si>
  <si>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</si>
  <si>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</si>
  <si>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</si>
  <si>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</si>
  <si>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</si>
  <si>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</si>
  <si>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</si>
  <si>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</si>
  <si>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</si>
  <si>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</si>
  <si>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</si>
  <si>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</si>
  <si>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</si>
  <si>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</si>
  <si>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</si>
  <si>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</si>
  <si>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</si>
  <si>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</si>
  <si>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</si>
  <si>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</si>
  <si>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</si>
  <si>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</si>
  <si>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</si>
  <si>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</si>
  <si>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</si>
  <si>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</si>
  <si>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</si>
  <si>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</si>
  <si>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</si>
  <si>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</si>
  <si>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</si>
  <si>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</si>
  <si>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</si>
  <si>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</si>
  <si>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</si>
  <si>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</si>
  <si>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</si>
  <si>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</si>
  <si>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</si>
  <si>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</si>
  <si>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</si>
  <si>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</si>
  <si>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</si>
  <si>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</si>
  <si>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</si>
  <si>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</si>
  <si>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</si>
  <si>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</si>
  <si>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</si>
  <si>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</si>
  <si>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</si>
  <si>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</si>
  <si>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</si>
  <si>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</si>
  <si>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</si>
  <si>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</si>
  <si>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</si>
  <si>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</si>
  <si>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</si>
  <si>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</si>
  <si>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</si>
  <si>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</si>
  <si>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</si>
  <si>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</si>
  <si>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</si>
  <si>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</si>
  <si>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</si>
  <si>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</si>
  <si>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</si>
  <si>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</si>
  <si>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</si>
  <si>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</si>
  <si>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</si>
  <si>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</si>
  <si>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</si>
  <si>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</si>
  <si>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</si>
  <si>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</si>
  <si>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</si>
  <si>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</si>
  <si>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</si>
  <si>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</si>
  <si>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</si>
  <si>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</si>
  <si>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</si>
  <si>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</si>
  <si>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</si>
  <si>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</si>
  <si>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</si>
  <si>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</si>
  <si>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</si>
  <si>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</si>
  <si>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</si>
  <si>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</si>
  <si>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</si>
  <si>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</si>
  <si>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</si>
  <si>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</si>
  <si>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</si>
  <si>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</si>
  <si>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</si>
  <si>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</si>
  <si>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</si>
  <si>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</si>
  <si>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</si>
  <si>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</si>
  <si>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</si>
  <si>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</si>
  <si>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</si>
  <si>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</si>
  <si>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</si>
  <si>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</si>
  <si>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</si>
  <si>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</si>
  <si>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</si>
  <si>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</si>
  <si>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</si>
  <si>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</si>
  <si>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</si>
  <si>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</si>
  <si>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</si>
  <si>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</si>
  <si>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</si>
  <si>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</si>
  <si>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</si>
  <si>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</si>
  <si>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</si>
  <si>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</si>
  <si>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</si>
  <si>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</si>
  <si>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</si>
  <si>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</si>
  <si>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</si>
  <si>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</si>
  <si>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</si>
  <si>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</si>
  <si>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</si>
  <si>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</si>
  <si>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</si>
  <si>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</si>
  <si>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</si>
  <si>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</si>
  <si>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</si>
  <si>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</si>
  <si>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</si>
  <si>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</si>
  <si>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</si>
  <si>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</si>
  <si>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</si>
  <si>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</si>
  <si>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</si>
  <si>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</si>
  <si>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</si>
  <si>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</si>
  <si>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</si>
  <si>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</si>
  <si>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</si>
  <si>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</si>
  <si>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</si>
  <si>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</si>
  <si>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</si>
  <si>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</si>
  <si>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</si>
  <si>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</si>
  <si>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</si>
  <si>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</si>
  <si>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</si>
  <si>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</si>
  <si>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</si>
  <si>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</si>
  <si>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</si>
  <si>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</si>
  <si>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</si>
  <si>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</si>
  <si>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</si>
  <si>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</si>
  <si>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</si>
  <si>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</si>
  <si>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</si>
  <si>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</si>
  <si>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</si>
  <si>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</si>
  <si>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</si>
  <si>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</si>
  <si>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</si>
  <si>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</si>
  <si>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</si>
  <si>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</si>
  <si>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</si>
  <si>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</si>
  <si>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</si>
  <si>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</si>
  <si>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</si>
  <si>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</si>
  <si>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</si>
  <si>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</si>
  <si>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</si>
  <si>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</si>
  <si>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</si>
  <si>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</si>
  <si>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</si>
  <si>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</si>
  <si>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</si>
  <si>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</si>
  <si>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</si>
  <si>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</si>
  <si>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</si>
  <si>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</si>
  <si>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</si>
  <si>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</si>
  <si>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</si>
  <si>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</si>
  <si>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</si>
  <si>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</si>
  <si>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</si>
  <si>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</si>
  <si>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</si>
  <si>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</si>
  <si>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</si>
  <si>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</si>
  <si>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</si>
  <si>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</si>
  <si>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</si>
  <si>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</si>
  <si>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</si>
  <si>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</si>
  <si>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</si>
  <si>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</si>
  <si>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</si>
  <si>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</si>
  <si>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</si>
  <si>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</si>
  <si>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</si>
  <si>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</si>
  <si>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</si>
  <si>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</si>
  <si>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</si>
  <si>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</si>
  <si>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</si>
  <si>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</si>
  <si>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</si>
  <si>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</si>
  <si>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</si>
  <si>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</si>
  <si>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</si>
  <si>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</si>
  <si>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</si>
  <si>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</si>
  <si>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</si>
  <si>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</si>
  <si>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</si>
  <si>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</si>
  <si>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</si>
  <si>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</si>
  <si>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</si>
  <si>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</si>
  <si>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</si>
  <si>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</si>
  <si>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</si>
  <si>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</si>
  <si>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</si>
  <si>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</si>
  <si>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</si>
  <si>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</si>
  <si>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</si>
  <si>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</si>
  <si>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</si>
  <si>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</si>
  <si>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</si>
  <si>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</si>
  <si>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</si>
  <si>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</si>
  <si>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</si>
  <si>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</si>
  <si>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</si>
  <si>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</si>
  <si>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</si>
  <si>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</si>
  <si>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</si>
  <si>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</si>
  <si>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</si>
  <si>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</si>
  <si>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</si>
  <si>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</si>
  <si>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</si>
  <si>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</si>
  <si>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</si>
  <si>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</si>
  <si>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</si>
  <si>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</si>
  <si>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</si>
  <si>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</si>
  <si>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</si>
  <si>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</si>
  <si>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</si>
  <si>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</si>
  <si>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</si>
  <si>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</si>
  <si>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</si>
  <si>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</si>
  <si>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</si>
  <si>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</si>
  <si>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</si>
  <si>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</si>
  <si>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</si>
  <si>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</si>
  <si>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</si>
  <si>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</si>
  <si>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</si>
  <si>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</si>
  <si>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</si>
  <si>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</si>
  <si>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</si>
  <si>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</si>
  <si>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</si>
  <si>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</si>
  <si>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</si>
  <si>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</si>
  <si>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</si>
  <si>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</si>
  <si>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</si>
  <si>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</si>
  <si>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</si>
  <si>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</si>
  <si>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</si>
  <si>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</si>
  <si>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</si>
  <si>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</si>
  <si>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</si>
  <si>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</si>
  <si>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</si>
  <si>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</si>
  <si>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</si>
  <si>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</si>
  <si>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</si>
  <si>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</si>
  <si>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</si>
  <si>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</si>
  <si>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</si>
  <si>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</si>
  <si>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</si>
  <si>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</si>
  <si>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</si>
  <si>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</si>
  <si>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</si>
  <si>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</si>
  <si>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</si>
  <si>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</si>
  <si>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</si>
  <si>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</si>
  <si>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</si>
  <si>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</si>
  <si>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</si>
  <si>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</si>
  <si>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</si>
  <si>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</si>
  <si>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</si>
  <si>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</si>
  <si>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</si>
  <si>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</si>
  <si>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</si>
  <si>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</si>
  <si>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</si>
  <si>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</si>
  <si>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</si>
  <si>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</si>
  <si>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</si>
  <si>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</si>
  <si>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</si>
  <si>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</si>
  <si>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</si>
  <si>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</si>
  <si>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</si>
  <si>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</si>
  <si>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</si>
  <si>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</si>
  <si>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</si>
  <si>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</si>
  <si>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</si>
  <si>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</si>
  <si>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</si>
  <si>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</si>
  <si>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</si>
  <si>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</si>
  <si>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</si>
  <si>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</si>
  <si>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</si>
  <si>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</si>
  <si>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</si>
  <si>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</si>
  <si>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</si>
  <si>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</si>
  <si>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</si>
  <si>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</si>
  <si>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</si>
  <si>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</si>
  <si>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</si>
  <si>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</si>
  <si>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</si>
  <si>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</si>
  <si>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</si>
  <si>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</si>
  <si>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</si>
  <si>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</si>
  <si>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</si>
  <si>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</si>
  <si>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</si>
  <si>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</si>
  <si>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</si>
  <si>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</si>
  <si>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</si>
  <si>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</si>
  <si>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</si>
  <si>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</si>
  <si>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</si>
  <si>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</si>
  <si>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</si>
  <si>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</si>
  <si>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</si>
  <si>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</si>
  <si>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</si>
  <si>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</si>
  <si>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</si>
  <si>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</si>
  <si>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</si>
  <si>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</si>
  <si>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</si>
  <si>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</si>
  <si>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</si>
  <si>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</si>
  <si>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</si>
  <si>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</si>
  <si>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</si>
  <si>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</si>
  <si>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</si>
  <si>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</si>
  <si>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</si>
  <si>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</si>
  <si>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</si>
  <si>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</si>
  <si>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</si>
  <si>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</si>
  <si>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</si>
  <si>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</si>
  <si>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</si>
  <si>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</si>
  <si>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</si>
  <si>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</si>
  <si>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</si>
  <si>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</si>
  <si>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</si>
  <si>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</si>
  <si>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</si>
  <si>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</si>
  <si>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</si>
  <si>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</si>
  <si>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</si>
  <si>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</si>
  <si>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</si>
  <si>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</si>
  <si>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</si>
  <si>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</si>
  <si>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</si>
  <si>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</si>
  <si>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</si>
  <si>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</si>
  <si>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</si>
  <si>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</si>
  <si>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</si>
  <si>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</si>
  <si>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</si>
  <si>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</si>
  <si>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</si>
  <si>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</si>
  <si>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</si>
  <si>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</si>
  <si>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</si>
  <si>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</si>
  <si>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</si>
  <si>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</si>
  <si>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</si>
  <si>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</si>
  <si>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</si>
  <si>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</si>
  <si>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</si>
  <si>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</si>
  <si>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</si>
  <si>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</si>
  <si>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</si>
  <si>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</si>
  <si>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</si>
  <si>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</si>
  <si>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</si>
  <si>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</si>
  <si>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</si>
  <si>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</si>
  <si>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</si>
  <si>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</si>
  <si>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</si>
  <si>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</si>
  <si>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</si>
  <si>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</si>
  <si>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</si>
  <si>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</si>
  <si>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</si>
  <si>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</si>
  <si>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</si>
  <si>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</si>
  <si>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</si>
  <si>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</si>
  <si>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</si>
  <si>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</si>
  <si>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</si>
  <si>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</si>
  <si>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</si>
  <si>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</si>
  <si>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</si>
  <si>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</si>
  <si>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</si>
  <si>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</si>
  <si>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</si>
  <si>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</si>
  <si>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</si>
  <si>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</si>
  <si>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</si>
  <si>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</si>
  <si>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</si>
  <si>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</si>
  <si>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</si>
  <si>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</si>
  <si>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</si>
  <si>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</si>
  <si>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</si>
  <si>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</si>
  <si>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</si>
  <si>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</si>
  <si>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</si>
  <si>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</si>
  <si>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</si>
  <si>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</si>
  <si>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</si>
  <si>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</si>
  <si>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</si>
  <si>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</si>
  <si>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</si>
  <si>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</si>
  <si>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</si>
  <si>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</si>
  <si>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</si>
  <si>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</si>
  <si>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</si>
  <si>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</si>
  <si>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</si>
  <si>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</si>
  <si>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</si>
  <si>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</si>
  <si>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</si>
  <si>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</si>
  <si>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</si>
  <si>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</si>
  <si>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</si>
  <si>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</si>
  <si>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</si>
  <si>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</si>
  <si>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</si>
  <si>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</si>
  <si>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</si>
  <si>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</si>
  <si>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</si>
  <si>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</si>
  <si>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</si>
  <si>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</si>
  <si>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</si>
  <si>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</si>
  <si>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</si>
  <si>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</si>
  <si>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</si>
  <si>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</si>
  <si>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</si>
  <si>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</si>
  <si>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</si>
  <si>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</si>
  <si>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</si>
  <si>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</si>
  <si>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</si>
  <si>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</si>
  <si>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</si>
  <si>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</si>
  <si>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</si>
  <si>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</si>
  <si>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</si>
  <si>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</si>
  <si>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</si>
  <si>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</si>
  <si>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</si>
  <si>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</si>
  <si>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</si>
  <si>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</si>
  <si>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</si>
  <si>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</si>
  <si>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</si>
  <si>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</si>
  <si>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</si>
  <si>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</si>
  <si>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</si>
  <si>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</si>
  <si>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</si>
  <si>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</si>
  <si>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</si>
  <si>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</si>
  <si>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</si>
  <si>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</si>
  <si>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</si>
  <si>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</si>
  <si>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</si>
  <si>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</si>
  <si>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</si>
  <si>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</si>
  <si>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</si>
  <si>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</si>
  <si>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</si>
  <si>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</si>
  <si>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</si>
  <si>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</si>
  <si>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</si>
  <si>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</si>
  <si>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</si>
  <si>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</si>
  <si>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</si>
  <si>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</si>
  <si>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</si>
  <si>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</si>
  <si>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</si>
  <si>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</si>
  <si>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</si>
  <si>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</si>
  <si>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</si>
  <si>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</si>
  <si>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</si>
  <si>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</si>
  <si>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</si>
  <si>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</si>
  <si>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</si>
  <si>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</si>
  <si>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</si>
  <si>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</si>
  <si>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</si>
  <si>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</si>
  <si>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</si>
  <si>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</si>
  <si>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</si>
  <si>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</si>
  <si>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</si>
  <si>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</si>
  <si>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</si>
  <si>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</si>
  <si>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</si>
  <si>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</si>
  <si>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</si>
  <si>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</si>
  <si>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</si>
  <si>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</si>
  <si>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</si>
  <si>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</si>
  <si>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</si>
  <si>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</si>
  <si>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</si>
  <si>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</si>
  <si>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</si>
  <si>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</si>
  <si>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</si>
  <si>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</si>
  <si>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</si>
  <si>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</si>
  <si>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</si>
  <si>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</si>
  <si>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</si>
  <si>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</si>
  <si>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</si>
  <si>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</si>
  <si>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</si>
  <si>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</si>
  <si>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</si>
  <si>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</si>
  <si>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</si>
  <si>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</si>
  <si>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</si>
  <si>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</si>
  <si>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</si>
  <si>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</si>
  <si>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</si>
  <si>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</si>
  <si>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</si>
  <si>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</si>
  <si>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</si>
  <si>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</si>
  <si>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</si>
  <si>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</si>
  <si>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</si>
  <si>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</si>
  <si>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</si>
  <si>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</si>
  <si>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</si>
  <si>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</si>
  <si>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</si>
  <si>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</si>
  <si>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</si>
  <si>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</si>
  <si>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</si>
  <si>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</si>
  <si>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</si>
  <si>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</si>
  <si>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</si>
  <si>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</si>
  <si>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</si>
  <si>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</si>
  <si>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</si>
  <si>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</si>
  <si>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</si>
  <si>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</si>
  <si>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</si>
  <si>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</si>
  <si>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</si>
  <si>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</si>
  <si>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</si>
  <si>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</si>
  <si>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</si>
  <si>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</si>
  <si>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</si>
  <si>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</si>
  <si>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</si>
  <si>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</si>
  <si>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</si>
  <si>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</si>
  <si>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</si>
  <si>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</si>
  <si>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</si>
  <si>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</si>
  <si>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</si>
  <si>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</si>
  <si>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</si>
  <si>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</si>
  <si>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</si>
  <si>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</si>
  <si>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</si>
  <si>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</si>
  <si>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</si>
  <si>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</si>
  <si>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</si>
  <si>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</si>
  <si>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</si>
  <si>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</si>
  <si>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</si>
  <si>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</si>
  <si>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</si>
  <si>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</si>
  <si>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</si>
  <si>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</si>
  <si>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</si>
  <si>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</si>
  <si>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</si>
  <si>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</si>
  <si>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</si>
  <si>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</si>
  <si>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</si>
  <si>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</si>
  <si>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</si>
  <si>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</si>
  <si>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</si>
  <si>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</si>
  <si>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</si>
  <si>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</si>
  <si>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</si>
  <si>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</si>
  <si>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</si>
  <si>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</si>
  <si>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</si>
  <si>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</si>
  <si>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</si>
  <si>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</si>
  <si>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</si>
  <si>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</si>
  <si>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</si>
  <si>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</si>
  <si>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</si>
  <si>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</si>
  <si>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</si>
  <si>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</si>
  <si>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</si>
  <si>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</si>
  <si>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</si>
  <si>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</si>
  <si>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</si>
  <si>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</si>
  <si>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</si>
  <si>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</si>
  <si>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</si>
  <si>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</si>
  <si>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</si>
  <si>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</si>
  <si>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</si>
  <si>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</si>
  <si>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</si>
  <si>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</si>
  <si>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</si>
  <si>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</si>
  <si>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</si>
  <si>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</si>
  <si>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</si>
  <si>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</si>
  <si>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</si>
  <si>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</si>
  <si>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</si>
  <si>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</si>
  <si>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</si>
  <si>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</si>
  <si>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</si>
  <si>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</si>
  <si>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</si>
  <si>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</si>
  <si>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</si>
  <si>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</si>
  <si>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</si>
  <si>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</si>
  <si>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</si>
  <si>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</si>
  <si>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</si>
  <si>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</si>
  <si>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</si>
  <si>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</si>
  <si>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</si>
  <si>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</si>
  <si>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</si>
  <si>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</si>
  <si>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</si>
  <si>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</si>
  <si>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</si>
  <si>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</si>
  <si>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</si>
  <si>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</si>
  <si>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</si>
  <si>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</si>
  <si>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</si>
  <si>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</si>
  <si>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</si>
  <si>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</si>
  <si>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</si>
  <si>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</si>
  <si>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</si>
  <si>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</si>
  <si>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</si>
  <si>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</si>
  <si>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</si>
  <si>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</si>
  <si>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</si>
  <si>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</si>
  <si>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</si>
  <si>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</si>
  <si>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</si>
  <si>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</si>
  <si>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</si>
  <si>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</si>
  <si>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</si>
  <si>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</si>
  <si>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</si>
  <si>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</si>
  <si>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</si>
  <si>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</si>
  <si>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</si>
  <si>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</si>
  <si>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</si>
  <si>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</si>
  <si>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</si>
  <si>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</si>
  <si>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</si>
  <si>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</si>
  <si>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</si>
  <si>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</si>
  <si>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</si>
  <si>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</si>
  <si>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</si>
  <si>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</si>
  <si>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</si>
  <si>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</si>
  <si>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</si>
  <si>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</si>
  <si>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</si>
  <si>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</si>
  <si>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</si>
  <si>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</si>
  <si>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</si>
  <si>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</si>
  <si>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</si>
  <si>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</si>
  <si>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</si>
  <si>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</si>
  <si>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</si>
  <si>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</si>
  <si>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</si>
  <si>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</si>
  <si>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</si>
  <si>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</si>
  <si>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</si>
  <si>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</si>
  <si>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</si>
  <si>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</si>
  <si>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</si>
  <si>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</si>
  <si>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</si>
  <si>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</si>
  <si>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</si>
  <si>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</si>
  <si>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</si>
  <si>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</si>
  <si>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</si>
  <si>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</si>
  <si>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</si>
  <si>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</si>
  <si>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</si>
  <si>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</si>
  <si>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</si>
  <si>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</si>
  <si>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</si>
  <si>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</si>
  <si>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</si>
  <si>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</si>
  <si>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</si>
  <si>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</si>
  <si>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</si>
  <si>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</si>
  <si>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</si>
  <si>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</si>
  <si>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</si>
  <si>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</si>
  <si>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</si>
  <si>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</si>
  <si>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</si>
  <si>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</si>
  <si>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</si>
  <si>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</si>
  <si>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</si>
  <si>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</si>
  <si>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</si>
  <si>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</si>
  <si>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</si>
  <si>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</si>
  <si>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</si>
  <si>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</si>
  <si>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</si>
  <si>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</si>
  <si>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</si>
  <si>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</si>
  <si>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</si>
  <si>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</si>
  <si>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</si>
  <si>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</si>
  <si>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</si>
  <si>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</si>
  <si>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</si>
  <si>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</si>
  <si>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</si>
  <si>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</si>
  <si>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</si>
  <si>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</si>
  <si>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</si>
  <si>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</si>
  <si>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</si>
  <si>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</si>
  <si>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</si>
  <si>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</si>
  <si>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</si>
  <si>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</si>
  <si>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</si>
  <si>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</si>
  <si>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</si>
  <si>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</si>
  <si>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</si>
  <si>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</si>
  <si>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</si>
  <si>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</si>
  <si>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</si>
  <si>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</si>
  <si>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</si>
  <si>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</si>
  <si>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</si>
  <si>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</si>
  <si>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</si>
  <si>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</si>
  <si>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</si>
  <si>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</si>
  <si>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</si>
  <si>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</si>
  <si>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</si>
  <si>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</si>
  <si>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</si>
  <si>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</si>
  <si>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</si>
  <si>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</si>
  <si>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</si>
  <si>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</si>
  <si>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</si>
  <si>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</si>
  <si>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</si>
  <si>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</si>
  <si>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</si>
  <si>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</si>
  <si>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</si>
  <si>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</si>
  <si>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</si>
  <si>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</si>
  <si>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</si>
  <si>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</si>
  <si>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</si>
  <si>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</si>
  <si>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</si>
  <si>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</si>
  <si>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</si>
  <si>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</si>
  <si>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</si>
  <si>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</si>
  <si>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</si>
  <si>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</si>
  <si>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</si>
  <si>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</si>
  <si>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</si>
  <si>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</si>
  <si>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</si>
  <si>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</si>
  <si>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</si>
  <si>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</si>
  <si>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</si>
  <si>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</si>
  <si>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</si>
  <si>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</si>
  <si>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</si>
  <si>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</si>
  <si>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</si>
  <si>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</si>
  <si>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</si>
  <si>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</si>
  <si>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</si>
  <si>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</si>
  <si>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</si>
  <si>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</si>
  <si>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</si>
  <si>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</si>
  <si>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</si>
  <si>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</si>
  <si>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</si>
  <si>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</si>
  <si>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</si>
  <si>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</si>
  <si>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</si>
  <si>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</si>
  <si>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</si>
  <si>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</si>
  <si>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</si>
  <si>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</si>
  <si>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</si>
  <si>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</si>
  <si>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</si>
  <si>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</si>
  <si>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</si>
  <si>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</si>
  <si>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</si>
  <si>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</si>
  <si>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</si>
  <si>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</si>
  <si>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</si>
  <si>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</si>
  <si>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</si>
  <si>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</si>
  <si>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</si>
  <si>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</si>
  <si>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</si>
  <si>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</si>
  <si>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</si>
  <si>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</si>
  <si>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</si>
  <si>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</si>
  <si>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</si>
  <si>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</si>
  <si>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</si>
  <si>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</si>
  <si>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</si>
  <si>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</si>
  <si>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</si>
  <si>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</si>
  <si>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</si>
  <si>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</si>
  <si>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</si>
  <si>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</si>
  <si>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</si>
  <si>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</si>
  <si>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</si>
  <si>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</si>
  <si>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</si>
  <si>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</si>
  <si>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</si>
  <si>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</si>
  <si>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</si>
  <si>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</si>
  <si>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</si>
  <si>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</si>
  <si>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</si>
  <si>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</si>
  <si>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</si>
  <si>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</si>
  <si>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</si>
  <si>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</si>
  <si>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</si>
  <si>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</si>
  <si>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</si>
  <si>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</si>
  <si>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</si>
  <si>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</si>
  <si>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</si>
  <si>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</si>
  <si>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</si>
  <si>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</si>
  <si>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</si>
  <si>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</si>
  <si>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</si>
  <si>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</si>
  <si>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</si>
  <si>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</si>
  <si>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</si>
  <si>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</si>
  <si>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</si>
  <si>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</si>
  <si>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</si>
  <si>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</si>
  <si>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</si>
  <si>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</si>
  <si>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</si>
  <si>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</si>
  <si>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</si>
  <si>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</si>
  <si>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</si>
  <si>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</si>
  <si>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</si>
  <si>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</si>
  <si>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</si>
  <si>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</si>
  <si>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</si>
  <si>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</si>
  <si>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</si>
  <si>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</si>
  <si>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</si>
  <si>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</si>
  <si>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</si>
  <si>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</si>
  <si>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</si>
  <si>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</si>
  <si>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</si>
  <si>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</si>
  <si>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</si>
  <si>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</si>
  <si>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</si>
  <si>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</si>
  <si>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</si>
  <si>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</si>
  <si>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</si>
  <si>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</si>
  <si>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</si>
  <si>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</si>
  <si>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</si>
  <si>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</si>
  <si>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</si>
  <si>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</si>
  <si>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</si>
  <si>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</si>
  <si>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</si>
  <si>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</si>
  <si>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</si>
  <si>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</si>
  <si>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</si>
  <si>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</si>
  <si>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</si>
  <si>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</si>
  <si>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</si>
  <si>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</si>
  <si>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</si>
  <si>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</si>
  <si>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</si>
  <si>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</si>
  <si>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</si>
  <si>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</si>
  <si>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</si>
  <si>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</si>
  <si>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</si>
  <si>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</si>
  <si>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</si>
  <si>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</si>
  <si>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</si>
  <si>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</si>
  <si>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</si>
  <si>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</si>
  <si>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</si>
  <si>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</si>
  <si>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</si>
  <si>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</si>
  <si>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</si>
  <si>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</si>
  <si>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</si>
  <si>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</si>
  <si>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</si>
  <si>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</si>
  <si>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</si>
  <si>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</si>
  <si>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</si>
  <si>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</si>
  <si>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</si>
  <si>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</si>
  <si>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</si>
  <si>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</si>
  <si>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</si>
  <si>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</si>
  <si>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</si>
  <si>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</si>
  <si>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</si>
  <si>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</si>
  <si>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</si>
  <si>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</si>
  <si>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</si>
  <si>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</si>
  <si>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</si>
  <si>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</si>
  <si>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</si>
  <si>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</si>
  <si>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</si>
  <si>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</si>
  <si>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</si>
  <si>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</si>
  <si>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</si>
  <si>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</si>
  <si>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</si>
  <si>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</si>
  <si>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</si>
  <si>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</si>
  <si>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</si>
  <si>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</si>
  <si>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</si>
  <si>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</si>
  <si>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</si>
  <si>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</si>
  <si>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</si>
  <si>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</si>
  <si>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</si>
  <si>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</si>
  <si>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</si>
  <si>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</si>
  <si>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</si>
  <si>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</si>
  <si>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</si>
  <si>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</si>
  <si>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</si>
  <si>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</si>
  <si>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</si>
  <si>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</si>
  <si>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</si>
  <si>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</si>
  <si>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</si>
  <si>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</si>
  <si>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</si>
  <si>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</si>
  <si>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</si>
  <si>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</si>
  <si>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</si>
  <si>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</si>
  <si>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</si>
  <si>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</si>
  <si>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</si>
  <si>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</si>
  <si>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</si>
  <si>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</si>
  <si>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</si>
  <si>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</si>
  <si>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</si>
  <si>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</si>
  <si>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</si>
  <si>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</si>
  <si>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</si>
  <si>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</si>
  <si>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</si>
  <si>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</si>
  <si>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</si>
  <si>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</si>
  <si>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</si>
  <si>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</si>
  <si>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</si>
  <si>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</si>
  <si>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</si>
  <si>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</si>
  <si>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</si>
  <si>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</si>
  <si>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</si>
  <si>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</si>
  <si>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</si>
  <si>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</si>
  <si>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</si>
  <si>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</si>
  <si>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</si>
  <si>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</si>
  <si>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</si>
  <si>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</si>
  <si>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</si>
  <si>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</si>
  <si>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</si>
  <si>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</si>
  <si>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</si>
  <si>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</si>
  <si>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</si>
  <si>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</si>
  <si>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</si>
  <si>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</si>
  <si>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</si>
  <si>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</si>
  <si>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</si>
  <si>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</si>
  <si>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</si>
  <si>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</si>
  <si>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</si>
  <si>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</si>
  <si>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</si>
  <si>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</si>
  <si>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</si>
  <si>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</si>
  <si>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</si>
  <si>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</si>
  <si>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</si>
  <si>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</si>
  <si>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</si>
  <si>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</si>
  <si>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</si>
  <si>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</si>
  <si>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</si>
  <si>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</si>
  <si>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</si>
  <si>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</si>
  <si>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</si>
  <si>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</si>
  <si>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</si>
  <si>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</si>
  <si>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</si>
  <si>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</si>
  <si>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</si>
  <si>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</si>
  <si>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</si>
  <si>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</si>
  <si>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</si>
  <si>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</si>
  <si>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</si>
  <si>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</si>
  <si>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</si>
  <si>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</si>
  <si>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</si>
  <si>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</si>
  <si>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</si>
  <si>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</si>
  <si>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</si>
  <si>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</si>
  <si>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</si>
  <si>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</si>
  <si>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</si>
  <si>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</si>
  <si>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</si>
  <si>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</si>
  <si>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</si>
  <si>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</si>
  <si>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</si>
  <si>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</si>
  <si>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</si>
  <si>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</si>
  <si>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</si>
  <si>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</si>
  <si>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</si>
  <si>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</si>
  <si>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</si>
  <si>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</si>
  <si>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</si>
  <si>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</si>
  <si>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</si>
  <si>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</si>
  <si>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</si>
  <si>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</si>
  <si>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</si>
  <si>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</si>
  <si>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</si>
  <si>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</si>
  <si>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</si>
  <si>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</si>
  <si>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</si>
  <si>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</si>
  <si>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</si>
  <si>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</si>
  <si>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</si>
  <si>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</si>
  <si>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</si>
  <si>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</si>
  <si>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</si>
  <si>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</si>
  <si>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</si>
  <si>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</si>
  <si>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</si>
  <si>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</si>
  <si>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</si>
  <si>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</si>
  <si>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</si>
  <si>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</si>
  <si>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</si>
  <si>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</si>
  <si>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</si>
  <si>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</si>
  <si>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</si>
  <si>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</si>
  <si>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</si>
  <si>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</si>
  <si>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</si>
  <si>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</si>
  <si>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</si>
  <si>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</si>
  <si>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</si>
  <si>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</si>
  <si>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</si>
  <si>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</si>
  <si>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</si>
  <si>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</si>
  <si>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</si>
  <si>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</si>
  <si>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</si>
  <si>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</si>
  <si>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</si>
  <si>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</si>
  <si>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</si>
  <si>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</si>
  <si>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</si>
  <si>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</si>
  <si>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</si>
  <si>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</si>
  <si>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</si>
  <si>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</si>
  <si>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</si>
  <si>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</si>
  <si>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</si>
  <si>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</si>
  <si>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</si>
  <si>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</si>
  <si>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</si>
  <si>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</si>
  <si>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</si>
  <si>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</si>
  <si>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</si>
  <si>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</si>
  <si>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</si>
  <si>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</si>
  <si>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</si>
  <si>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</si>
  <si>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</si>
  <si>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</si>
  <si>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</si>
  <si>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</si>
  <si>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</si>
  <si>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</si>
  <si>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</si>
  <si>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</si>
  <si>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</si>
  <si>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</si>
  <si>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</si>
  <si>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</si>
  <si>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</si>
  <si>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</si>
  <si>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</si>
  <si>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</si>
  <si>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</si>
  <si>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</si>
  <si>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</si>
  <si>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</si>
  <si>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</si>
  <si>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</si>
  <si>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</si>
  <si>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</si>
  <si>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</si>
  <si>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</si>
  <si>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</si>
  <si>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</si>
  <si>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</si>
  <si>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</si>
  <si>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</si>
  <si>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</si>
  <si>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</si>
  <si>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</si>
  <si>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</si>
  <si>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</si>
  <si>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</si>
  <si>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</si>
  <si>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</si>
  <si>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</si>
  <si>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</si>
  <si>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</si>
  <si>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</si>
  <si>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</si>
  <si>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</si>
  <si>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</si>
  <si>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</si>
  <si>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</si>
  <si>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</si>
  <si>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</si>
  <si>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</si>
  <si>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</si>
  <si>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</si>
  <si>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</si>
  <si>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</si>
  <si>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</si>
  <si>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</si>
  <si>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</si>
  <si>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</si>
  <si>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</si>
  <si>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</si>
  <si>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</si>
  <si>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</si>
  <si>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</si>
  <si>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</si>
  <si>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</si>
  <si>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</si>
  <si>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</si>
  <si>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</si>
  <si>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</si>
  <si>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</si>
  <si>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</si>
  <si>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</si>
  <si>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</si>
  <si>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</si>
  <si>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</si>
  <si>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</si>
  <si>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</si>
  <si>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</si>
  <si>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</si>
  <si>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</si>
  <si>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</si>
  <si>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</si>
  <si>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</si>
  <si>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</si>
  <si>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</si>
  <si>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</si>
  <si>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</si>
  <si>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</si>
  <si>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</si>
  <si>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</si>
  <si>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</si>
  <si>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</si>
  <si>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</si>
  <si>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</si>
  <si>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</si>
  <si>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</si>
  <si>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</si>
  <si>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</si>
  <si>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</si>
  <si>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</si>
  <si>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</si>
  <si>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</si>
  <si>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</si>
  <si>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</si>
  <si>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</si>
  <si>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</si>
  <si>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</si>
  <si>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</si>
  <si>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</si>
  <si>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</si>
  <si>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</si>
  <si>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</si>
  <si>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</si>
  <si>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</si>
  <si>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</si>
  <si>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</si>
  <si>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</si>
  <si>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</si>
  <si>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</si>
  <si>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</si>
  <si>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</si>
  <si>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</si>
  <si>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</si>
  <si>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</si>
  <si>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</si>
  <si>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</si>
  <si>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</si>
  <si>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</si>
  <si>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</si>
  <si>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</si>
  <si>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</si>
  <si>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</si>
  <si>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</si>
  <si>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</si>
  <si>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</si>
  <si>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</si>
  <si>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</si>
  <si>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</si>
  <si>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</si>
  <si>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</si>
  <si>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</si>
  <si>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</si>
  <si>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</si>
  <si>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</si>
  <si>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</si>
  <si>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</si>
  <si>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</si>
  <si>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</si>
  <si>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</si>
  <si>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</si>
  <si>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</si>
  <si>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</si>
  <si>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</si>
  <si>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</si>
  <si>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</si>
  <si>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</si>
  <si>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</si>
  <si>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</si>
  <si>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</si>
  <si>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</si>
  <si>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</si>
  <si>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</si>
  <si>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</si>
  <si>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</si>
  <si>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</si>
  <si>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</si>
  <si>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</si>
  <si>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</si>
  <si>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</si>
  <si>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</si>
  <si>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</si>
  <si>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</si>
  <si>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</si>
  <si>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</si>
  <si>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</si>
  <si>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</si>
  <si>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</si>
  <si>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</si>
  <si>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</si>
  <si>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</si>
  <si>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</si>
  <si>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</si>
  <si>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</si>
  <si>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</si>
  <si>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</si>
  <si>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</si>
  <si>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</si>
  <si>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</si>
  <si>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</si>
  <si>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</si>
  <si>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</si>
  <si>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</si>
  <si>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</si>
  <si>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</si>
  <si>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</si>
  <si>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</si>
  <si>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</si>
  <si>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</si>
  <si>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</si>
  <si>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</si>
  <si>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</si>
  <si>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</si>
  <si>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</si>
  <si>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</si>
  <si>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</si>
  <si>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</si>
  <si>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</si>
  <si>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</si>
  <si>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</si>
  <si>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</si>
  <si>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</si>
  <si>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</si>
  <si>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</si>
  <si>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</si>
  <si>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</si>
  <si>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</si>
  <si>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</si>
  <si>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</si>
  <si>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</si>
  <si>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</si>
  <si>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</si>
  <si>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</si>
  <si>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</si>
  <si>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</si>
  <si>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</si>
  <si>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</si>
  <si>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</si>
  <si>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</si>
  <si>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</si>
  <si>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</si>
  <si>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</si>
  <si>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</si>
  <si>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</si>
  <si>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</si>
  <si>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</si>
  <si>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</si>
  <si>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</si>
  <si>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</si>
  <si>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</si>
  <si>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</si>
  <si>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</si>
  <si>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</si>
  <si>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</si>
  <si>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</si>
  <si>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</si>
  <si>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</si>
  <si>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</si>
  <si>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</si>
  <si>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</si>
  <si>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</si>
  <si>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</si>
  <si>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</si>
  <si>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</si>
  <si>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</si>
  <si>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</si>
  <si>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</si>
  <si>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</si>
  <si>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</si>
  <si>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</si>
  <si>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</si>
  <si>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</si>
  <si>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</si>
  <si>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</si>
  <si>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</si>
  <si>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</si>
  <si>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</si>
  <si>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</si>
  <si>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</si>
  <si>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</si>
  <si>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</si>
  <si>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</si>
  <si>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</si>
  <si>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</si>
  <si>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</si>
  <si>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</si>
  <si>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</si>
  <si>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</si>
  <si>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</si>
  <si>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</si>
  <si>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</si>
  <si>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</si>
  <si>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</si>
  <si>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</si>
  <si>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</si>
  <si>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</si>
  <si>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</si>
  <si>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</si>
  <si>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</si>
  <si>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</si>
  <si>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</si>
  <si>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</si>
  <si>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</si>
  <si>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</si>
  <si>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</si>
  <si>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</si>
  <si>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</si>
  <si>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</si>
  <si>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</si>
  <si>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</si>
  <si>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</si>
  <si>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</si>
  <si>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</si>
  <si>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</si>
  <si>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</si>
  <si>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</si>
  <si>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</si>
  <si>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</si>
  <si>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</si>
  <si>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</si>
  <si>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</si>
  <si>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</si>
  <si>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</si>
  <si>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</si>
  <si>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</si>
  <si>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</si>
  <si>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</si>
  <si>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</si>
  <si>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</si>
  <si>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</si>
  <si>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</si>
  <si>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</si>
  <si>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</si>
  <si>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</si>
  <si>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</si>
  <si>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</si>
  <si>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</si>
  <si>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</si>
  <si>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</si>
  <si>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</si>
  <si>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</si>
  <si>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</si>
  <si>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</si>
  <si>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</si>
  <si>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</si>
  <si>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</si>
  <si>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</si>
  <si>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</si>
  <si>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</si>
  <si>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</si>
  <si>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</si>
  <si>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</si>
  <si>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</si>
  <si>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</si>
  <si>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</si>
  <si>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</si>
  <si>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</si>
  <si>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</si>
  <si>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</si>
  <si>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</si>
  <si>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</si>
  <si>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</si>
  <si>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</si>
  <si>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</si>
  <si>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</si>
  <si>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</si>
  <si>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</si>
  <si>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</si>
  <si>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</si>
  <si>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</si>
  <si>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</si>
  <si>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</si>
  <si>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</si>
  <si>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</si>
  <si>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</si>
  <si>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</si>
  <si>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</si>
  <si>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</si>
  <si>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</si>
  <si>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</si>
  <si>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</si>
  <si>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</si>
  <si>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</si>
  <si>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</si>
  <si>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</si>
  <si>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</si>
  <si>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</si>
  <si>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</si>
  <si>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</si>
  <si>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</si>
  <si>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</si>
  <si>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</si>
  <si>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</si>
  <si>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</si>
  <si>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</si>
  <si>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</si>
  <si>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</si>
  <si>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</si>
  <si>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</si>
  <si>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</si>
  <si>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</si>
  <si>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</si>
  <si>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</si>
  <si>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</si>
  <si>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</si>
  <si>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</si>
  <si>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</si>
  <si>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</si>
  <si>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</si>
  <si>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</si>
  <si>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</si>
  <si>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</si>
  <si>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</si>
  <si>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</si>
  <si>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</si>
  <si>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</si>
  <si>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</si>
  <si>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</si>
  <si>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</si>
  <si>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</si>
  <si>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</si>
  <si>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</si>
  <si>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</si>
  <si>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</si>
  <si>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</si>
  <si>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</si>
  <si>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</si>
  <si>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</si>
  <si>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</si>
  <si>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</si>
  <si>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</si>
  <si>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</si>
  <si>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</si>
  <si>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</si>
  <si>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</si>
  <si>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</si>
  <si>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</si>
  <si>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</si>
  <si>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</si>
  <si>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</si>
  <si>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</si>
  <si>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</si>
  <si>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</si>
  <si>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</si>
  <si>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</si>
  <si>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</si>
  <si>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</si>
  <si>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</si>
  <si>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</si>
  <si>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</si>
  <si>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</si>
  <si>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</si>
  <si>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</si>
  <si>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</si>
  <si>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</si>
  <si>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</si>
  <si>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</si>
  <si>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</si>
  <si>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</si>
  <si>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</si>
  <si>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</si>
  <si>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</si>
  <si>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</si>
  <si>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</si>
  <si>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</si>
  <si>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</si>
  <si>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</si>
  <si>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</si>
  <si>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</si>
  <si>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</si>
  <si>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</si>
  <si>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</si>
  <si>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</si>
  <si>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</si>
  <si>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</si>
  <si>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</si>
  <si>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</si>
  <si>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</si>
  <si>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</si>
  <si>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</si>
  <si>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</si>
  <si>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</si>
  <si>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</si>
  <si>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</si>
  <si>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</si>
  <si>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</si>
  <si>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</si>
  <si>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</si>
  <si>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</si>
  <si>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</si>
  <si>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</si>
  <si>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</si>
  <si>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</si>
  <si>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</si>
  <si>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</si>
  <si>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</si>
  <si>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</si>
  <si>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</si>
  <si>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</si>
  <si>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</si>
  <si>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</si>
  <si>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</si>
  <si>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</si>
  <si>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</si>
  <si>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</si>
  <si>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</si>
  <si>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</si>
  <si>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</si>
  <si>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</si>
  <si>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</si>
  <si>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</si>
  <si>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</si>
  <si>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</si>
  <si>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</si>
  <si>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</si>
  <si>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</si>
  <si>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</si>
  <si>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</si>
  <si>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</si>
  <si>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</si>
  <si>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</si>
  <si>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</si>
  <si>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</si>
  <si>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</si>
  <si>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</si>
  <si>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</si>
  <si>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</si>
  <si>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</si>
  <si>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</si>
  <si>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</si>
  <si>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</si>
  <si>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</si>
  <si>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</si>
  <si>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</si>
  <si>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</si>
  <si>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</si>
  <si>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</si>
  <si>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</si>
  <si>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</si>
  <si>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</si>
  <si>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</si>
  <si>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</si>
  <si>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</si>
  <si>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</si>
  <si>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</si>
  <si>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</si>
  <si>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</si>
  <si>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</si>
  <si>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</si>
  <si>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</si>
  <si>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</si>
  <si>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</si>
  <si>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</si>
  <si>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</si>
  <si>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</si>
  <si>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</si>
  <si>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</si>
  <si>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</si>
  <si>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</si>
  <si>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</si>
  <si>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</si>
  <si>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</si>
  <si>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</si>
  <si>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</si>
  <si>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</si>
  <si>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</si>
  <si>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</si>
  <si>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</si>
  <si>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</si>
  <si>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</si>
  <si>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</si>
  <si>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</si>
  <si>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</si>
  <si>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</si>
  <si>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</si>
  <si>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</si>
  <si>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</si>
  <si>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</si>
  <si>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</si>
  <si>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</si>
  <si>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</si>
  <si>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</si>
  <si>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</si>
  <si>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</si>
  <si>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</si>
  <si>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</si>
  <si>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</si>
  <si>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</si>
  <si>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</si>
  <si>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</si>
  <si>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</si>
  <si>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</si>
  <si>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</si>
  <si>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</si>
  <si>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</si>
  <si>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</si>
  <si>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</si>
  <si>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</si>
  <si>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</si>
  <si>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</si>
  <si>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</si>
  <si>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</si>
  <si>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</si>
  <si>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</si>
  <si>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</si>
  <si>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</si>
  <si>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</si>
  <si>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</si>
  <si>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</si>
  <si>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</si>
  <si>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</si>
  <si>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</si>
  <si>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</si>
  <si>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</si>
  <si>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</si>
  <si>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</si>
  <si>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</si>
  <si>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</si>
  <si>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</si>
  <si>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</si>
  <si>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</si>
  <si>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</si>
  <si>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</si>
  <si>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</si>
  <si>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</si>
  <si>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</si>
  <si>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</si>
  <si>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</si>
  <si>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</si>
  <si>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</si>
  <si>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</si>
  <si>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</si>
  <si>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</si>
  <si>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</si>
  <si>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</si>
  <si>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</si>
  <si>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</si>
  <si>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</si>
  <si>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</si>
  <si>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</si>
  <si>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</si>
  <si>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</si>
  <si>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</si>
  <si>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</si>
  <si>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</si>
  <si>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</si>
  <si>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</si>
  <si>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</si>
  <si>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</si>
  <si>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</si>
  <si>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</si>
  <si>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</si>
  <si>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</si>
  <si>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</si>
  <si>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</si>
  <si>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</si>
  <si>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</si>
  <si>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</si>
  <si>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</si>
  <si>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</si>
  <si>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</si>
  <si>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</si>
  <si>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</si>
  <si>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</si>
  <si>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</si>
  <si>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</si>
  <si>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</si>
  <si>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</si>
  <si>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</si>
  <si>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</si>
  <si>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</si>
  <si>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</si>
  <si>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</si>
  <si>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</si>
  <si>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</si>
  <si>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</si>
  <si>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</si>
  <si>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</si>
  <si>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</si>
  <si>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</si>
  <si>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</si>
  <si>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</si>
  <si>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</si>
  <si>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</si>
  <si>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</si>
  <si>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</si>
  <si>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</si>
  <si>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</si>
  <si>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</si>
  <si>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</si>
  <si>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</si>
  <si>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</si>
  <si>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</si>
  <si>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</si>
  <si>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</si>
  <si>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</si>
  <si>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</si>
  <si>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</si>
  <si>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</si>
  <si>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</si>
  <si>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</si>
  <si>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</si>
  <si>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</si>
  <si>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</si>
  <si>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</si>
  <si>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</si>
  <si>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</si>
  <si>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</si>
  <si>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</si>
  <si>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</si>
  <si>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</si>
  <si>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</si>
  <si>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</si>
  <si>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</si>
  <si>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</si>
  <si>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</si>
  <si>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</si>
  <si>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</si>
  <si>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</si>
  <si>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</si>
  <si>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</si>
  <si>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</si>
  <si>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</si>
  <si>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</si>
  <si>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</si>
  <si>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</si>
  <si>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</si>
  <si>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</si>
  <si>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</si>
  <si>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</si>
  <si>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</si>
  <si>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</si>
  <si>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</si>
  <si>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</si>
  <si>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</si>
  <si>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</si>
  <si>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</si>
  <si>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</si>
  <si>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</si>
  <si>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</si>
  <si>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</si>
  <si>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</si>
  <si>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</si>
  <si>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</si>
  <si>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</si>
  <si>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</si>
  <si>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</si>
  <si>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</si>
  <si>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</si>
  <si>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</si>
  <si>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</si>
  <si>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</si>
  <si>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</si>
  <si>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</si>
  <si>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</si>
  <si>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</si>
  <si>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</si>
  <si>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</si>
  <si>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</si>
  <si>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</si>
  <si>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</si>
  <si>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</si>
  <si>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</si>
  <si>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</si>
  <si>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</si>
  <si>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</si>
  <si>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</si>
  <si>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</si>
  <si>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</si>
  <si>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</si>
  <si>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</si>
  <si>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</si>
  <si>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</si>
  <si>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</si>
  <si>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</si>
  <si>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</si>
  <si>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</si>
  <si>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</si>
  <si>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</si>
  <si>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</si>
  <si>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</si>
  <si>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</si>
  <si>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</si>
  <si>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</si>
  <si>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</si>
  <si>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</si>
  <si>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</si>
  <si>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</si>
  <si>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</si>
  <si>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</si>
  <si>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</si>
  <si>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</si>
  <si>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</si>
  <si>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</si>
  <si>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</si>
  <si>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</si>
  <si>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</si>
  <si>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</si>
  <si>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</si>
  <si>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</si>
  <si>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</si>
  <si>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</si>
  <si>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</si>
  <si>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</si>
  <si>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</si>
  <si>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</si>
  <si>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</si>
  <si>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</si>
  <si>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</si>
  <si>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</si>
  <si>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</si>
  <si>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</si>
  <si>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</si>
  <si>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</si>
  <si>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</si>
  <si>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</si>
  <si>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</si>
  <si>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</si>
  <si>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</si>
  <si>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</si>
  <si>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</si>
  <si>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</si>
  <si>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</si>
  <si>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</si>
  <si>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</si>
  <si>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</si>
  <si>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</si>
  <si>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</si>
  <si>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</si>
  <si>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</si>
  <si>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</si>
  <si>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</si>
  <si>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</si>
  <si>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</si>
  <si>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</si>
  <si>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</si>
  <si>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</si>
  <si>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</si>
  <si>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</si>
  <si>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</si>
  <si>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</si>
  <si>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</si>
  <si>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</si>
  <si>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</si>
  <si>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</si>
  <si>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</si>
  <si>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</si>
  <si>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</si>
  <si>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</si>
  <si>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</si>
  <si>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</si>
  <si>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</si>
  <si>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</si>
  <si>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</si>
  <si>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</si>
  <si>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</si>
  <si>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</si>
  <si>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</si>
  <si>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</si>
  <si>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</si>
  <si>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</si>
  <si>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</si>
  <si>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</si>
  <si>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</si>
  <si>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</si>
  <si>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</si>
  <si>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</si>
  <si>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</si>
  <si>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</si>
  <si>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</si>
  <si>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</si>
  <si>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</si>
  <si>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</si>
  <si>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</si>
  <si>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</si>
  <si>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</si>
  <si>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</si>
  <si>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</si>
  <si>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</si>
  <si>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</si>
  <si>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</si>
  <si>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</si>
  <si>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</si>
  <si>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</si>
  <si>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</si>
  <si>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</si>
  <si>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</si>
  <si>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</si>
  <si>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</si>
  <si>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</si>
  <si>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</si>
  <si>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</si>
  <si>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</si>
  <si>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</si>
  <si>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</si>
  <si>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</si>
  <si>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</si>
  <si>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</si>
  <si>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</si>
  <si>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</si>
  <si>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</si>
  <si>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</si>
  <si>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</si>
  <si>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</si>
  <si>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</si>
  <si>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</si>
  <si>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</si>
  <si>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</si>
  <si>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</si>
  <si>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</si>
  <si>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</si>
  <si>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</si>
  <si>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</si>
  <si>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</si>
  <si>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</si>
  <si>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</si>
  <si>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</si>
  <si>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</si>
  <si>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</si>
  <si>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</si>
  <si>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</si>
  <si>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</si>
  <si>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</si>
  <si>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</si>
  <si>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</si>
  <si>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</si>
  <si>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</si>
  <si>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</si>
  <si>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</si>
  <si>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</si>
  <si>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</si>
  <si>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</si>
  <si>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</si>
  <si>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</si>
  <si>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</si>
  <si>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</si>
  <si>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</si>
  <si>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</si>
  <si>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</si>
  <si>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</si>
  <si>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</si>
  <si>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</si>
  <si>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</si>
  <si>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</si>
  <si>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</si>
  <si>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</si>
  <si>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</si>
  <si>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</si>
  <si>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</si>
  <si>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</si>
  <si>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</si>
  <si>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</si>
  <si>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</si>
  <si>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</si>
  <si>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</si>
  <si>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</si>
  <si>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</si>
  <si>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</si>
  <si>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</si>
  <si>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</si>
  <si>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</si>
  <si>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</si>
  <si>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</si>
  <si>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</si>
  <si>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</si>
  <si>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</si>
  <si>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</si>
  <si>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</si>
  <si>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</si>
  <si>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</si>
  <si>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</si>
  <si>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</si>
  <si>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</si>
  <si>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</si>
  <si>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</si>
  <si>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</si>
  <si>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</si>
  <si>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</si>
  <si>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</si>
  <si>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</si>
  <si>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</si>
  <si>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</si>
  <si>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</si>
  <si>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</si>
  <si>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</si>
  <si>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</si>
  <si>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</si>
  <si>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</si>
  <si>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</si>
  <si>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</si>
  <si>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</si>
  <si>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</si>
  <si>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</si>
  <si>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</si>
  <si>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</si>
  <si>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</si>
  <si>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</si>
  <si>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</si>
  <si>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</si>
  <si>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</si>
  <si>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</si>
  <si>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</si>
  <si>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</si>
  <si>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</si>
  <si>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</si>
  <si>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</si>
  <si>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</si>
  <si>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</si>
  <si>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</si>
  <si>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</si>
  <si>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</si>
  <si>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</si>
  <si>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</si>
  <si>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</si>
  <si>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</si>
  <si>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</si>
  <si>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</si>
  <si>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</si>
  <si>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</si>
  <si>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</si>
  <si>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</si>
  <si>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</si>
  <si>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</si>
  <si>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</si>
  <si>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</si>
  <si>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</si>
  <si>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</si>
  <si>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</si>
  <si>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</si>
  <si>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</si>
  <si>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</si>
  <si>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</si>
  <si>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</si>
  <si>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</si>
  <si>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</si>
  <si>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</si>
  <si>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</si>
  <si>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</si>
  <si>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</si>
  <si>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</si>
  <si>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</si>
  <si>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</si>
  <si>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</si>
  <si>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</si>
  <si>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</si>
  <si>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</si>
  <si>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</si>
  <si>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</si>
  <si>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</si>
  <si>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</si>
  <si>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</si>
  <si>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</si>
  <si>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</si>
  <si>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</si>
  <si>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</si>
  <si>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</si>
  <si>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</si>
  <si>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</si>
  <si>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</si>
  <si>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</si>
  <si>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</si>
  <si>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</si>
  <si>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</si>
  <si>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</si>
  <si>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</si>
  <si>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</si>
  <si>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</si>
  <si>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</si>
  <si>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</si>
  <si>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</si>
  <si>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</si>
  <si>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</si>
  <si>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</si>
  <si>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</si>
  <si>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</si>
  <si>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</si>
  <si>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</si>
  <si>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</si>
  <si>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</si>
  <si>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</si>
  <si>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</si>
  <si>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</si>
  <si>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</si>
  <si>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</si>
  <si>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</si>
  <si>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</si>
  <si>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</si>
  <si>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</si>
  <si>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</si>
  <si>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</si>
  <si>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</si>
  <si>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</si>
  <si>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</si>
  <si>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</si>
  <si>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</si>
  <si>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</si>
  <si>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</si>
  <si>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</si>
  <si>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</si>
  <si>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</si>
  <si>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</si>
  <si>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</si>
  <si>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</si>
  <si>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</si>
  <si>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</si>
  <si>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</si>
  <si>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</si>
  <si>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</si>
  <si>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</si>
  <si>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</si>
  <si>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</si>
  <si>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</si>
  <si>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</si>
  <si>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</si>
  <si>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</si>
  <si>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</si>
  <si>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</si>
  <si>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</si>
  <si>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</si>
  <si>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</si>
  <si>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</si>
  <si>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</si>
  <si>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</si>
  <si>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</si>
  <si>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</si>
  <si>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</si>
  <si>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</si>
  <si>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</si>
  <si>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</si>
  <si>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</si>
  <si>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</si>
  <si>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</si>
  <si>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</si>
  <si>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</si>
  <si>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</si>
  <si>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</si>
  <si>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</si>
  <si>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</si>
  <si>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</si>
  <si>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</si>
  <si>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</si>
  <si>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</si>
  <si>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</si>
  <si>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</si>
  <si>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</si>
  <si>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</si>
  <si>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</si>
  <si>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</si>
  <si>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</si>
  <si>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</si>
  <si>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</si>
  <si>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</si>
  <si>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</si>
  <si>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</si>
  <si>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</si>
  <si>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</si>
  <si>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</si>
  <si>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</si>
  <si>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</si>
  <si>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</si>
  <si>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</si>
  <si>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</si>
  <si>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</si>
  <si>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</si>
  <si>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</si>
  <si>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</si>
  <si>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</si>
  <si>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</si>
  <si>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</si>
  <si>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</si>
  <si>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</si>
  <si>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</si>
  <si>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</si>
  <si>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</si>
  <si>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</si>
  <si>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</si>
  <si>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</si>
  <si>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</si>
  <si>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</si>
  <si>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</si>
  <si>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</si>
  <si>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</si>
  <si>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</si>
  <si>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</si>
  <si>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</si>
  <si>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</si>
  <si>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</si>
  <si>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</si>
  <si>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</si>
  <si>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</si>
  <si>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</si>
  <si>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</si>
  <si>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</si>
  <si>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</si>
  <si>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</si>
  <si>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</si>
  <si>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</si>
  <si>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</si>
  <si>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</si>
  <si>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</si>
  <si>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</si>
  <si>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</si>
  <si>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</si>
  <si>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</si>
  <si>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</si>
  <si>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</si>
  <si>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</si>
  <si>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</si>
  <si>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</si>
  <si>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</si>
  <si>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</si>
  <si>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</si>
  <si>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</si>
  <si>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</si>
  <si>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</si>
  <si>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</si>
  <si>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</si>
  <si>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</si>
  <si>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</si>
  <si>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</si>
  <si>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</si>
  <si>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</si>
  <si>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</si>
  <si>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</si>
  <si>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</si>
  <si>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</si>
  <si>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</si>
  <si>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</si>
  <si>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</si>
  <si>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</si>
  <si>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</si>
  <si>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</si>
  <si>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</si>
  <si>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</si>
  <si>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</si>
  <si>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</si>
  <si>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</si>
  <si>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</si>
  <si>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</si>
  <si>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</si>
  <si>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</si>
  <si>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</si>
  <si>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</si>
  <si>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</si>
  <si>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</si>
  <si>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</si>
  <si>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</si>
  <si>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</si>
  <si>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</si>
  <si>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</si>
  <si>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</si>
  <si>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</si>
  <si>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</si>
  <si>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</si>
  <si>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</si>
  <si>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</si>
  <si>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</si>
  <si>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</si>
  <si>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</si>
  <si>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</si>
  <si>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</si>
  <si>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</si>
  <si>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</si>
  <si>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</si>
  <si>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</si>
  <si>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</si>
  <si>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</si>
  <si>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</si>
  <si>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</si>
  <si>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</si>
  <si>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</si>
  <si>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</si>
  <si>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</si>
  <si>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</si>
  <si>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</si>
  <si>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</si>
  <si>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</si>
  <si>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</si>
  <si>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</si>
  <si>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</si>
  <si>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</si>
  <si>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</si>
  <si>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</si>
  <si>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</si>
  <si>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</si>
  <si>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</si>
  <si>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</si>
  <si>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</si>
  <si>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</si>
  <si>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</si>
  <si>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</si>
  <si>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</si>
  <si>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</si>
  <si>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</si>
  <si>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</si>
  <si>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</si>
  <si>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</si>
  <si>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</si>
  <si>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</si>
  <si>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</si>
  <si>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</si>
  <si>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</si>
  <si>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</si>
  <si>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</si>
  <si>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</si>
  <si>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</si>
  <si>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</si>
  <si>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</si>
  <si>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</si>
  <si>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</si>
  <si>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</si>
  <si>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</si>
  <si>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</si>
  <si>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</si>
  <si>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</si>
  <si>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</si>
  <si>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</si>
  <si>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</si>
  <si>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</si>
  <si>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</si>
  <si>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</si>
  <si>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</si>
  <si>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</si>
  <si>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</si>
  <si>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</si>
  <si>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</si>
  <si>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</si>
  <si>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</si>
  <si>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</si>
  <si>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</si>
  <si>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</si>
  <si>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</si>
  <si>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</si>
  <si>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</si>
  <si>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</si>
  <si>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</si>
  <si>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</si>
  <si>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</si>
  <si>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</si>
  <si>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</si>
  <si>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</si>
  <si>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</si>
  <si>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</si>
  <si>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</si>
  <si>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</si>
  <si>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</si>
  <si>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</si>
  <si>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</si>
  <si>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</si>
  <si>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</si>
  <si>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</si>
  <si>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</si>
  <si>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</si>
  <si>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</si>
  <si>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</si>
  <si>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</si>
  <si>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</si>
  <si>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</si>
  <si>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</si>
  <si>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</si>
  <si>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</si>
  <si>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</si>
  <si>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</si>
  <si>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</si>
  <si>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</si>
  <si>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</si>
  <si>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</si>
  <si>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</si>
  <si>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</si>
  <si>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</si>
  <si>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</si>
  <si>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</si>
  <si>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</si>
  <si>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</si>
  <si>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</si>
  <si>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</si>
  <si>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</si>
  <si>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</si>
  <si>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</si>
  <si>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</si>
  <si>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</si>
  <si>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</si>
  <si>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</si>
  <si>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</si>
  <si>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</si>
  <si>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</si>
  <si>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</si>
  <si>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</si>
  <si>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</si>
  <si>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</si>
  <si>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</si>
  <si>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</si>
  <si>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</si>
  <si>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</si>
  <si>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</si>
  <si>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</si>
  <si>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</si>
  <si>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</si>
  <si>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</si>
  <si>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</si>
  <si>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</si>
  <si>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</si>
  <si>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</si>
  <si>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</si>
  <si>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</si>
  <si>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</si>
  <si>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</si>
  <si>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</si>
  <si>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</si>
  <si>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</si>
  <si>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</si>
  <si>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</si>
  <si>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</si>
  <si>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</si>
  <si>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</si>
  <si>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</si>
  <si>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</si>
  <si>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</si>
  <si>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</si>
  <si>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</si>
  <si>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</si>
  <si>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</si>
  <si>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</si>
  <si>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</si>
  <si>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</si>
  <si>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</si>
  <si>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</si>
  <si>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</si>
  <si>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</si>
  <si>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</si>
  <si>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</si>
  <si>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</si>
  <si>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</si>
  <si>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</si>
  <si>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</si>
  <si>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</si>
  <si>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</si>
  <si>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</si>
  <si>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</si>
  <si>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</si>
  <si>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</si>
  <si>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</si>
  <si>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</si>
  <si>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</si>
  <si>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</si>
  <si>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</si>
  <si>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</si>
  <si>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</si>
  <si>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</si>
  <si>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</si>
  <si>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</si>
  <si>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</si>
  <si>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</si>
  <si>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</si>
  <si>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</si>
  <si>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</si>
  <si>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</si>
  <si>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</si>
  <si>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</si>
  <si>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</si>
  <si>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</si>
  <si>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</si>
  <si>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</si>
  <si>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</si>
  <si>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</si>
  <si>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</si>
  <si>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</si>
  <si>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</si>
  <si>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</si>
  <si>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</si>
  <si>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</si>
  <si>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</si>
  <si>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</si>
  <si>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</si>
  <si>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</si>
  <si>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</si>
  <si>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</si>
  <si>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</si>
  <si>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</si>
  <si>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</si>
  <si>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</si>
  <si>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</si>
  <si>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</si>
  <si>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</si>
  <si>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</si>
  <si>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</si>
  <si>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</si>
  <si>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</si>
  <si>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</si>
  <si>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</si>
  <si>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</si>
  <si>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</si>
  <si>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</si>
  <si>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</si>
  <si>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</si>
  <si>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</si>
  <si>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</si>
  <si>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</si>
  <si>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</si>
  <si>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</si>
  <si>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</si>
  <si>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</si>
  <si>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</si>
  <si>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</si>
  <si>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</si>
  <si>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</si>
  <si>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</si>
  <si>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</si>
  <si>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</si>
  <si>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</si>
  <si>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</si>
  <si>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</si>
  <si>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</si>
  <si>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</si>
  <si>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</si>
  <si>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</si>
  <si>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</si>
  <si>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</si>
  <si>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</si>
  <si>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</si>
  <si>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</si>
  <si>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</si>
  <si>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</si>
  <si>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</si>
  <si>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</si>
  <si>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</si>
  <si>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</si>
  <si>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</si>
  <si>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</si>
  <si>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</si>
  <si>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</si>
  <si>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</si>
  <si>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</si>
  <si>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</si>
  <si>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</si>
  <si>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</si>
  <si>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</si>
  <si>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</si>
  <si>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</si>
  <si>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</si>
  <si>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</si>
  <si>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</si>
  <si>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</si>
  <si>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</si>
  <si>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</si>
  <si>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</si>
  <si>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</si>
  <si>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</si>
  <si>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</si>
  <si>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</si>
  <si>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</si>
  <si>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</si>
  <si>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</si>
  <si>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</si>
  <si>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</si>
  <si>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</si>
  <si>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</si>
  <si>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</si>
  <si>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</si>
  <si>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</si>
  <si>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</si>
  <si>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</si>
  <si>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</si>
  <si>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</si>
  <si>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</si>
  <si>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</si>
  <si>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</si>
  <si>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</si>
  <si>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</si>
  <si>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</si>
  <si>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</si>
  <si>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</si>
  <si>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</si>
  <si>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</si>
  <si>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</si>
  <si>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</si>
  <si>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</si>
  <si>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</si>
  <si>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</si>
  <si>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</si>
  <si>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</si>
  <si>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</si>
  <si>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</si>
  <si>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</si>
  <si>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</si>
  <si>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</si>
  <si>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</si>
  <si>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</si>
  <si>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</si>
  <si>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</si>
  <si>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</si>
  <si>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</si>
  <si>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</si>
  <si>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</si>
  <si>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</si>
  <si>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</si>
  <si>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</si>
  <si>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</si>
  <si>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</si>
  <si>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</si>
  <si>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</si>
  <si>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</si>
  <si>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</si>
  <si>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</si>
  <si>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</si>
  <si>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</si>
  <si>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</si>
  <si>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</si>
  <si>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</si>
  <si>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</si>
  <si>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</si>
  <si>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</si>
  <si>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</si>
  <si>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</si>
  <si>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</si>
  <si>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</si>
  <si>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</si>
  <si>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</si>
  <si>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</si>
  <si>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</si>
  <si>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</si>
  <si>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</si>
  <si>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</si>
  <si>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</si>
  <si>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</si>
  <si>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</si>
  <si>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</si>
  <si>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</si>
  <si>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</si>
  <si>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</si>
  <si>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</si>
  <si>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</si>
  <si>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</si>
  <si>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</si>
  <si>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</si>
  <si>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</si>
  <si>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</si>
  <si>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</si>
  <si>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</si>
  <si>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</si>
  <si>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</si>
  <si>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</si>
  <si>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</si>
  <si>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</si>
  <si>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</si>
  <si>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</si>
  <si>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</si>
  <si>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</si>
  <si>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</si>
  <si>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</si>
  <si>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</si>
  <si>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</si>
  <si>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</si>
  <si>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</si>
  <si>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</si>
  <si>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</si>
  <si>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</si>
  <si>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</si>
  <si>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</si>
  <si>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</si>
  <si>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</si>
  <si>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</si>
  <si>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</si>
  <si>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</si>
  <si>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</si>
  <si>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</si>
  <si>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</si>
  <si>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</si>
  <si>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</si>
  <si>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</si>
  <si>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</si>
  <si>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</si>
  <si>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</si>
  <si>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</si>
  <si>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</si>
  <si>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</si>
  <si>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</si>
  <si>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</si>
  <si>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</si>
  <si>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</si>
  <si>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</si>
  <si>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</si>
  <si>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</si>
  <si>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</si>
  <si>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</si>
  <si>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</si>
  <si>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</si>
  <si>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</si>
  <si>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</si>
  <si>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</si>
  <si>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</si>
  <si>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</si>
  <si>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</si>
  <si>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</si>
  <si>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</si>
  <si>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</si>
  <si>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</si>
  <si>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</si>
  <si>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</si>
  <si>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</si>
  <si>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</si>
  <si>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</si>
  <si>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</si>
  <si>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</si>
  <si>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</si>
  <si>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</si>
  <si>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</si>
  <si>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</si>
  <si>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</si>
  <si>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</si>
  <si>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</si>
  <si>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</si>
  <si>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</si>
  <si>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</si>
  <si>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</si>
  <si>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</si>
  <si>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</si>
  <si>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</si>
  <si>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</si>
  <si>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</si>
  <si>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</si>
  <si>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</si>
  <si>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</si>
  <si>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</si>
  <si>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</si>
  <si>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</si>
  <si>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</si>
  <si>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</si>
  <si>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</si>
  <si>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</si>
  <si>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</si>
  <si>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</si>
  <si>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</si>
  <si>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</si>
  <si>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</si>
  <si>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</si>
  <si>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</si>
  <si>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</si>
  <si>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</si>
  <si>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</si>
  <si>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</si>
  <si>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</si>
  <si>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</si>
  <si>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</si>
  <si>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</si>
  <si>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</si>
  <si>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</si>
  <si>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</si>
  <si>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</si>
  <si>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</si>
  <si>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</si>
  <si>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</si>
  <si>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</si>
  <si>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</si>
  <si>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</si>
  <si>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</si>
  <si>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</si>
  <si>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</si>
  <si>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</si>
  <si>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</si>
  <si>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</si>
  <si>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</si>
  <si>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</si>
  <si>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</si>
  <si>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</si>
  <si>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</si>
  <si>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</si>
  <si>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</si>
  <si>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</si>
  <si>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</si>
  <si>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</si>
  <si>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</si>
  <si>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</si>
  <si>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</si>
  <si>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</si>
  <si>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</si>
  <si>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</si>
  <si>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</si>
  <si>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</si>
  <si>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</si>
  <si>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</si>
  <si>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</si>
  <si>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</si>
  <si>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</si>
  <si>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</si>
  <si>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</si>
  <si>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</si>
  <si>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</si>
  <si>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</si>
  <si>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</si>
  <si>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</si>
  <si>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</si>
  <si>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</si>
  <si>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</si>
  <si>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</si>
  <si>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</si>
  <si>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</si>
  <si>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</si>
  <si>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</si>
  <si>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</si>
  <si>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</si>
  <si>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</si>
  <si>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</si>
  <si>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</si>
  <si>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</si>
  <si>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</si>
  <si>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</si>
  <si>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</si>
  <si>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</si>
  <si>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</si>
  <si>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</si>
  <si>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</si>
  <si>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</si>
  <si>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</si>
  <si>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</si>
  <si>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</si>
  <si>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</si>
  <si>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</si>
  <si>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</si>
  <si>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</si>
  <si>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</si>
  <si>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</si>
  <si>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</si>
  <si>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</si>
  <si>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</si>
  <si>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</si>
  <si>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</si>
  <si>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</si>
  <si>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</si>
  <si>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</si>
  <si>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</si>
  <si>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</si>
  <si>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</si>
  <si>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</si>
  <si>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</si>
  <si>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</si>
  <si>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</si>
  <si>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</si>
  <si>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</si>
  <si>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</si>
  <si>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</si>
  <si>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</si>
  <si>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</si>
  <si>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</si>
  <si>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</si>
  <si>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</si>
  <si>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</si>
  <si>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</si>
  <si>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</si>
  <si>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</si>
  <si>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</si>
  <si>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</si>
  <si>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</si>
  <si>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</si>
  <si>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</si>
  <si>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</si>
  <si>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</si>
  <si>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</si>
  <si>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</si>
  <si>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</si>
  <si>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</si>
  <si>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</si>
  <si>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</si>
  <si>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</si>
  <si>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</si>
  <si>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</si>
  <si>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</si>
  <si>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</si>
  <si>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</si>
  <si>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</si>
  <si>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</si>
  <si>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</si>
  <si>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</si>
  <si>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</si>
  <si>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</si>
  <si>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</si>
  <si>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</si>
  <si>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</si>
  <si>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</si>
  <si>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</si>
  <si>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</si>
  <si>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</si>
  <si>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</si>
  <si>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</si>
  <si>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</si>
  <si>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</si>
  <si>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</si>
  <si>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</si>
  <si>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</si>
  <si>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</si>
  <si>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</si>
  <si>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</si>
  <si>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</si>
  <si>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</si>
  <si>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</si>
  <si>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</si>
  <si>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</si>
  <si>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</si>
  <si>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</si>
  <si>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</si>
  <si>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</si>
  <si>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</si>
  <si>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</si>
  <si>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</si>
  <si>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</si>
  <si>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</si>
  <si>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</si>
  <si>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</si>
  <si>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</si>
  <si>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</si>
  <si>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</si>
  <si>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</si>
  <si>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</si>
  <si>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</si>
  <si>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</si>
  <si>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</si>
  <si>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</si>
  <si>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</si>
  <si>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</si>
  <si>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</si>
  <si>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</si>
  <si>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</si>
  <si>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</si>
  <si>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</si>
  <si>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</si>
  <si>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</si>
  <si>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</si>
  <si>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</si>
  <si>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</si>
  <si>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</si>
  <si>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</si>
  <si>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</si>
  <si>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</si>
  <si>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</si>
  <si>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</si>
  <si>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</si>
  <si>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</si>
  <si>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</si>
  <si>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</si>
  <si>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</si>
  <si>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</si>
  <si>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</si>
  <si>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</si>
  <si>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</si>
  <si>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</si>
  <si>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</si>
  <si>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</si>
  <si>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</si>
  <si>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</si>
  <si>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</si>
  <si>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</si>
  <si>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</si>
  <si>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</si>
  <si>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</si>
  <si>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</si>
  <si>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</si>
  <si>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</si>
  <si>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</si>
  <si>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</si>
  <si>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</si>
  <si>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</si>
  <si>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</si>
  <si>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</si>
  <si>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</si>
  <si>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</si>
  <si>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</si>
  <si>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</si>
  <si>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</si>
  <si>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</si>
  <si>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</si>
  <si>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</si>
  <si>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</si>
  <si>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</si>
  <si>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</si>
  <si>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</si>
  <si>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</si>
  <si>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</si>
  <si>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</si>
  <si>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</si>
  <si>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</si>
  <si>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</si>
  <si>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</si>
  <si>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</si>
  <si>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</si>
  <si>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</si>
  <si>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</si>
  <si>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</si>
  <si>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</si>
  <si>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</si>
  <si>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</si>
  <si>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</si>
  <si>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</si>
  <si>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</si>
  <si>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</si>
  <si>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</si>
  <si>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</si>
  <si>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</si>
  <si>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</si>
  <si>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</si>
  <si>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</si>
  <si>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</si>
  <si>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</si>
  <si>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</si>
  <si>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</si>
  <si>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</si>
  <si>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</si>
  <si>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</si>
  <si>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</si>
  <si>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</si>
  <si>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</si>
  <si>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</si>
  <si>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</si>
  <si>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</si>
  <si>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</si>
  <si>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</si>
  <si>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</si>
  <si>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</si>
  <si>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</si>
  <si>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</si>
  <si>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</si>
  <si>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</si>
  <si>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</si>
  <si>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</si>
  <si>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</si>
  <si>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</si>
  <si>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</si>
  <si>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</si>
  <si>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</si>
  <si>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</si>
  <si>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</si>
  <si>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</si>
  <si>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</si>
  <si>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</si>
  <si>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</si>
  <si>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</si>
  <si>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</si>
  <si>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</si>
  <si>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</si>
  <si>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</si>
  <si>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</si>
  <si>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</si>
  <si>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</si>
  <si>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</si>
  <si>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</si>
  <si>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</si>
  <si>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</si>
  <si>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</si>
  <si>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</si>
  <si>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</si>
  <si>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</si>
  <si>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</si>
  <si>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</si>
  <si>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</si>
  <si>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</si>
  <si>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</si>
  <si>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</si>
  <si>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</si>
  <si>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</si>
  <si>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</si>
  <si>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</si>
  <si>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</si>
  <si>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</si>
  <si>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</si>
  <si>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</si>
  <si>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</si>
  <si>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</si>
  <si>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</si>
  <si>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</si>
  <si>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</si>
  <si>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</si>
  <si>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</si>
  <si>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</si>
  <si>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</si>
  <si>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</si>
  <si>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</si>
  <si>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</si>
  <si>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</si>
  <si>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</si>
  <si>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</si>
  <si>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</si>
  <si>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</si>
  <si>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</si>
  <si>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</si>
  <si>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</si>
  <si>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</si>
  <si>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</si>
  <si>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</si>
  <si>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</si>
  <si>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</si>
  <si>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</si>
  <si>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</si>
  <si>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</si>
  <si>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</si>
  <si>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</si>
  <si>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</si>
  <si>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</si>
  <si>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</si>
  <si>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</si>
  <si>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</si>
  <si>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</si>
  <si>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</si>
  <si>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</si>
  <si>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</si>
  <si>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</si>
  <si>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</si>
  <si>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</si>
  <si>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</si>
  <si>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</si>
  <si>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</si>
  <si>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</si>
  <si>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</si>
  <si>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</si>
  <si>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</si>
  <si>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</si>
  <si>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</si>
  <si>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</si>
  <si>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</si>
  <si>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</si>
  <si>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</si>
  <si>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</si>
  <si>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</si>
  <si>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</si>
  <si>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</si>
  <si>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</si>
  <si>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</si>
  <si>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</si>
  <si>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</si>
  <si>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</si>
  <si>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</si>
  <si>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</si>
  <si>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</si>
  <si>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</si>
  <si>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</si>
  <si>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</si>
  <si>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</si>
  <si>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</si>
  <si>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</si>
  <si>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</si>
  <si>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</si>
  <si>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</si>
  <si>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</si>
  <si>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</si>
  <si>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</si>
  <si>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</si>
  <si>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</si>
  <si>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</si>
  <si>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</si>
  <si>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</si>
  <si>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</si>
  <si>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</si>
  <si>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</si>
  <si>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</si>
  <si>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</si>
  <si>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</si>
  <si>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</si>
  <si>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</si>
  <si>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</si>
  <si>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</si>
  <si>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</si>
  <si>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</si>
  <si>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</si>
  <si>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</si>
  <si>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</si>
  <si>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</si>
  <si>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</si>
  <si>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</si>
  <si>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</si>
  <si>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</si>
  <si>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</si>
  <si>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</si>
  <si>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</si>
  <si>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</si>
  <si>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</si>
  <si>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</si>
  <si>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</si>
  <si>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</si>
  <si>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</si>
  <si>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</si>
  <si>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</si>
  <si>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</si>
  <si>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</si>
  <si>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</si>
  <si>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</si>
  <si>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</si>
  <si>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</si>
  <si>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</si>
  <si>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</si>
  <si>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</si>
  <si>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</si>
  <si>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</si>
  <si>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</si>
  <si>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</si>
  <si>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</si>
  <si>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</si>
  <si>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</si>
  <si>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</si>
  <si>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</si>
  <si>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</si>
  <si>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</si>
  <si>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</si>
  <si>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</si>
  <si>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</si>
  <si>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</si>
  <si>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</si>
  <si>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</si>
  <si>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</si>
  <si>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</si>
  <si>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</si>
  <si>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</si>
  <si>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</si>
  <si>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</si>
  <si>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</si>
  <si>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</si>
  <si>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</si>
  <si>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</si>
  <si>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</si>
  <si>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</si>
  <si>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</si>
  <si>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</si>
  <si>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</si>
  <si>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</si>
  <si>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</si>
  <si>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</si>
  <si>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</si>
  <si>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</si>
  <si>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</si>
  <si>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</si>
  <si>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</si>
  <si>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</si>
  <si>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</si>
  <si>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</si>
  <si>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</si>
  <si>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</si>
  <si>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</si>
  <si>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</si>
  <si>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</si>
  <si>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</si>
  <si>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</si>
  <si>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</si>
  <si>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</si>
  <si>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</si>
  <si>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</si>
  <si>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</si>
  <si>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</si>
  <si>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</si>
  <si>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</si>
  <si>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</si>
  <si>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</si>
  <si>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</si>
  <si>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</si>
  <si>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</si>
  <si>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</si>
  <si>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</si>
  <si>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</si>
  <si>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</si>
  <si>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</si>
  <si>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</si>
  <si>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</si>
  <si>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</si>
  <si>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</si>
  <si>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</si>
  <si>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</si>
  <si>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</si>
  <si>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</si>
  <si>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</si>
  <si>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</si>
  <si>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</si>
  <si>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</si>
  <si>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</si>
  <si>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</si>
  <si>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</si>
  <si>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</si>
  <si>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</si>
  <si>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</si>
  <si>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</si>
  <si>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</si>
  <si>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</si>
  <si>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</si>
  <si>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</si>
  <si>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</si>
  <si>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</si>
  <si>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</si>
  <si>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</si>
  <si>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</si>
  <si>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</si>
  <si>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</si>
  <si>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</si>
  <si>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</si>
  <si>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</si>
  <si>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</si>
  <si>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</si>
  <si>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</si>
  <si>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</si>
  <si>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</si>
  <si>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</si>
  <si>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</si>
  <si>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</si>
  <si>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</si>
  <si>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</si>
  <si>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</si>
  <si>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</si>
  <si>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</si>
  <si>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</si>
  <si>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</si>
  <si>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</si>
  <si>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</si>
  <si>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</si>
  <si>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</si>
  <si>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</si>
  <si>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</si>
  <si>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</si>
  <si>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</si>
  <si>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</si>
  <si>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</si>
  <si>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</si>
  <si>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</si>
  <si>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</si>
  <si>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</si>
  <si>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</si>
  <si>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</si>
  <si>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</si>
  <si>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</si>
  <si>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</si>
  <si>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</si>
  <si>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</si>
  <si>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</si>
  <si>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</si>
  <si>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</si>
  <si>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</si>
  <si>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</si>
  <si>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</si>
  <si>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</si>
  <si>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</si>
  <si>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</si>
  <si>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</si>
  <si>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</si>
  <si>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</si>
  <si>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</si>
  <si>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</si>
  <si>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</si>
  <si>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</si>
  <si>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</si>
  <si>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</si>
  <si>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</si>
  <si>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</si>
  <si>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</si>
  <si>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</si>
  <si>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</si>
  <si>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</si>
  <si>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</si>
  <si>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</si>
  <si>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</si>
  <si>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</si>
  <si>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</si>
  <si>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</si>
  <si>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</si>
  <si>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</si>
  <si>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</si>
  <si>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</si>
  <si>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</si>
  <si>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</si>
  <si>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</si>
  <si>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</si>
  <si>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</si>
  <si>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</si>
  <si>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</si>
  <si>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</si>
  <si>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</si>
  <si>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</si>
  <si>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</si>
  <si>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</si>
  <si>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</si>
  <si>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</si>
  <si>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</si>
  <si>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</si>
  <si>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</si>
  <si>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</si>
  <si>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</si>
  <si>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</si>
  <si>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</si>
  <si>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</si>
  <si>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</si>
  <si>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</si>
  <si>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</si>
  <si>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</si>
  <si>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</si>
  <si>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</si>
  <si>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</si>
  <si>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</si>
  <si>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</si>
  <si>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</si>
  <si>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</si>
  <si>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</si>
  <si>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</si>
  <si>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</si>
  <si>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</si>
  <si>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</si>
  <si>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</si>
  <si>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</si>
  <si>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</si>
  <si>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</si>
  <si>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</si>
  <si>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</si>
  <si>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</si>
  <si>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</si>
  <si>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</si>
  <si>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</si>
  <si>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</si>
  <si>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</si>
  <si>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</si>
  <si>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</si>
  <si>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</si>
  <si>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</si>
  <si>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</si>
  <si>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</si>
  <si>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</si>
  <si>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</si>
  <si>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</si>
  <si>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</si>
  <si>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</si>
  <si>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</si>
  <si>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</si>
  <si>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</si>
  <si>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</si>
  <si>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</si>
  <si>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</si>
  <si>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</si>
  <si>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</si>
  <si>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</si>
  <si>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</si>
  <si>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</si>
  <si>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</si>
  <si>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</si>
  <si>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</si>
  <si>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</si>
  <si>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</si>
  <si>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</si>
  <si>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</si>
  <si>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</si>
  <si>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</si>
  <si>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</si>
  <si>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</si>
  <si>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</si>
  <si>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</si>
  <si>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</si>
  <si>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</si>
  <si>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</si>
  <si>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</si>
  <si>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</si>
  <si>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</si>
  <si>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</si>
  <si>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</si>
  <si>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</si>
  <si>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</si>
  <si>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</si>
  <si>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</si>
  <si>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</si>
  <si>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</si>
  <si>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</si>
  <si>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</si>
  <si>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</si>
  <si>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</si>
  <si>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</si>
  <si>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</si>
  <si>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</si>
  <si>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</si>
  <si>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</si>
  <si>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</si>
  <si>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</si>
  <si>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</si>
  <si>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</si>
  <si>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</si>
  <si>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</si>
  <si>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</si>
  <si>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</si>
  <si>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</si>
  <si>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</si>
  <si>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</si>
  <si>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</si>
  <si>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</si>
  <si>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</si>
  <si>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</si>
  <si>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</si>
  <si>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</si>
  <si>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</si>
  <si>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</si>
  <si>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</si>
  <si>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</si>
  <si>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</si>
  <si>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</si>
  <si>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</si>
  <si>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</si>
  <si>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</si>
  <si>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</si>
  <si>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</si>
  <si>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</si>
  <si>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</si>
  <si>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</si>
  <si>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</si>
  <si>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</si>
  <si>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</si>
  <si>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</si>
  <si>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</si>
  <si>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</si>
  <si>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</si>
  <si>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</si>
  <si>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</si>
  <si>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</si>
  <si>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</si>
  <si>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</si>
  <si>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</si>
  <si>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</si>
  <si>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</si>
  <si>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</si>
  <si>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</si>
  <si>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</si>
  <si>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</si>
  <si>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</si>
  <si>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</si>
  <si>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</si>
  <si>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</si>
  <si>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</si>
  <si>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</si>
  <si>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</si>
  <si>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</si>
  <si>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</si>
  <si>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</si>
  <si>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</si>
  <si>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</si>
  <si>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</si>
  <si>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</si>
  <si>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</si>
  <si>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</si>
  <si>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</si>
  <si>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</si>
  <si>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</si>
  <si>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</si>
  <si>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</si>
  <si>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</si>
  <si>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</si>
  <si>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</si>
  <si>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</si>
  <si>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</si>
  <si>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</si>
  <si>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</si>
  <si>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</si>
  <si>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</si>
  <si>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</si>
  <si>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</si>
  <si>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</si>
  <si>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</si>
  <si>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</si>
  <si>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</si>
  <si>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</si>
  <si>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</si>
  <si>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</si>
  <si>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</si>
  <si>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</si>
  <si>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</si>
  <si>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</si>
  <si>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</si>
  <si>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</si>
  <si>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</si>
  <si>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</si>
  <si>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</si>
  <si>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</si>
  <si>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</si>
  <si>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</si>
  <si>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</si>
  <si>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</si>
  <si>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</si>
  <si>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</si>
  <si>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</si>
  <si>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</si>
  <si>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</si>
  <si>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</si>
  <si>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</si>
  <si>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</si>
  <si>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</si>
  <si>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</si>
  <si>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</si>
  <si>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</si>
  <si>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</si>
  <si>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</si>
  <si>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</si>
  <si>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</si>
  <si>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</si>
  <si>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</si>
  <si>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</si>
  <si>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</si>
  <si>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</si>
  <si>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</si>
  <si>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</si>
  <si>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</si>
  <si>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</si>
  <si>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</si>
  <si>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</si>
  <si>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</si>
  <si>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</si>
  <si>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</si>
  <si>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</si>
  <si>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</si>
  <si>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</si>
  <si>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</si>
  <si>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</si>
  <si>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</si>
  <si>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</si>
  <si>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</si>
  <si>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</si>
  <si>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</si>
  <si>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</si>
  <si>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</si>
  <si>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</si>
  <si>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</si>
  <si>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</si>
  <si>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</si>
  <si>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</si>
  <si>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</si>
  <si>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</si>
  <si>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</si>
  <si>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</si>
  <si>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</si>
  <si>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</si>
  <si>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</si>
  <si>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</si>
  <si>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</si>
  <si>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</si>
  <si>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</si>
  <si>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</si>
  <si>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</si>
  <si>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</si>
  <si>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</si>
  <si>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</si>
  <si>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</si>
  <si>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</si>
  <si>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</si>
  <si>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</si>
  <si>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</si>
  <si>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</si>
  <si>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</si>
  <si>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</si>
  <si>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</si>
  <si>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</si>
  <si>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</si>
  <si>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</si>
  <si>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</si>
  <si>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</si>
  <si>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</si>
  <si>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</si>
  <si>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</si>
  <si>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</si>
  <si>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</si>
  <si>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</si>
  <si>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</si>
  <si>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</si>
  <si>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</si>
  <si>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</si>
  <si>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</si>
  <si>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</si>
  <si>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</si>
  <si>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</si>
  <si>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</si>
  <si>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</si>
  <si>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</si>
  <si>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</si>
  <si>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</si>
  <si>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</si>
  <si>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</si>
  <si>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</si>
  <si>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</si>
  <si>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</si>
  <si>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</si>
  <si>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</si>
  <si>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</si>
  <si>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</si>
  <si>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</si>
  <si>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</si>
  <si>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</si>
  <si>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</si>
  <si>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</si>
  <si>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</si>
  <si>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</si>
  <si>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</si>
  <si>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</si>
  <si>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</si>
  <si>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</si>
  <si>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</si>
  <si>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</si>
  <si>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</si>
  <si>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</si>
  <si>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</si>
  <si>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</si>
  <si>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</si>
  <si>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</si>
  <si>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</si>
  <si>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</si>
  <si>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</si>
  <si>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</si>
  <si>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</si>
  <si>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</si>
  <si>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</si>
  <si>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</si>
  <si>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</si>
  <si>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</si>
  <si>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</si>
  <si>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</si>
  <si>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</si>
  <si>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</si>
  <si>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</si>
  <si>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</si>
  <si>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</si>
  <si>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</si>
  <si>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</si>
  <si>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</si>
  <si>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</si>
  <si>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</si>
  <si>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</si>
  <si>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</si>
  <si>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</si>
  <si>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</si>
  <si>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</si>
  <si>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</si>
  <si>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</si>
  <si>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</si>
  <si>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</si>
  <si>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</si>
  <si>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</si>
  <si>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</si>
  <si>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</si>
  <si>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</si>
  <si>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</si>
  <si>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</si>
  <si>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</si>
  <si>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</si>
  <si>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</si>
  <si>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</si>
  <si>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</si>
  <si>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</si>
  <si>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</si>
  <si>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</si>
  <si>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</si>
  <si>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</si>
  <si>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</si>
  <si>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</si>
  <si>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</si>
  <si>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</si>
  <si>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</si>
  <si>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</si>
  <si>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</si>
  <si>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</si>
  <si>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</si>
  <si>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</si>
  <si>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</si>
  <si>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</si>
  <si>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</si>
  <si>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</si>
  <si>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</si>
  <si>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</si>
  <si>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</si>
  <si>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</si>
  <si>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</si>
  <si>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</si>
  <si>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</si>
  <si>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</si>
  <si>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</si>
  <si>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</si>
  <si>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</si>
  <si>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</si>
  <si>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</si>
  <si>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</si>
  <si>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</si>
  <si>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</si>
  <si>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</si>
  <si>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</si>
  <si>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</si>
  <si>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</si>
  <si>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</si>
  <si>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</si>
  <si>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</si>
  <si>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</si>
  <si>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</si>
  <si>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</si>
  <si>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</si>
  <si>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</si>
  <si>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</si>
  <si>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</si>
  <si>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</si>
  <si>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</si>
  <si>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</si>
  <si>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</si>
  <si>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</si>
  <si>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</si>
  <si>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</si>
  <si>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</si>
  <si>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</si>
  <si>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</si>
  <si>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</si>
  <si>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</si>
  <si>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</si>
  <si>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</si>
  <si>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</si>
  <si>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</si>
  <si>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</si>
  <si>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</si>
  <si>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</si>
  <si>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</si>
  <si>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</si>
  <si>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</si>
  <si>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</si>
  <si>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</si>
  <si>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</si>
  <si>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</si>
  <si>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</si>
  <si>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</si>
  <si>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</si>
  <si>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</si>
  <si>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</si>
  <si>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</si>
  <si>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</si>
  <si>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</si>
  <si>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</si>
  <si>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</si>
  <si>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</si>
  <si>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</si>
  <si>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</si>
  <si>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</si>
  <si>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</si>
  <si>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</si>
  <si>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</si>
  <si>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</si>
  <si>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</si>
  <si>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</si>
  <si>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</si>
  <si>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</si>
  <si>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</si>
  <si>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</si>
  <si>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</si>
  <si>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</si>
  <si>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</si>
  <si>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</si>
  <si>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</si>
  <si>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</si>
  <si>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</si>
  <si>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</si>
  <si>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</si>
  <si>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</si>
  <si>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</si>
  <si>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</si>
  <si>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</si>
  <si>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</si>
  <si>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</si>
  <si>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</si>
  <si>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</si>
  <si>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</si>
  <si>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</si>
  <si>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</si>
  <si>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</si>
  <si>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</si>
  <si>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</si>
  <si>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</si>
  <si>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</si>
  <si>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</si>
  <si>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</si>
  <si>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</si>
  <si>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</si>
  <si>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</si>
  <si>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</si>
  <si>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</si>
  <si>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</si>
  <si>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</si>
  <si>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</si>
  <si>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</si>
  <si>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</si>
  <si>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</si>
  <si>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</si>
  <si>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</si>
  <si>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</si>
  <si>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</si>
  <si>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</si>
  <si>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</si>
  <si>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</si>
  <si>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</si>
  <si>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</si>
  <si>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</si>
  <si>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</si>
  <si>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</si>
  <si>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</si>
  <si>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</si>
  <si>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</si>
  <si>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</si>
  <si>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</si>
  <si>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</si>
  <si>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</si>
  <si>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</si>
  <si>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</si>
  <si>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</si>
  <si>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</si>
  <si>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</si>
  <si>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</si>
  <si>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</si>
  <si>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</si>
  <si>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</si>
  <si>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</si>
  <si>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</si>
  <si>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</si>
  <si>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</si>
  <si>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</si>
  <si>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</si>
  <si>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</si>
  <si>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</si>
  <si>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</si>
  <si>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</si>
  <si>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</si>
  <si>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</si>
  <si>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</si>
  <si>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</si>
  <si>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</si>
  <si>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</si>
  <si>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</si>
  <si>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</si>
  <si>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</si>
  <si>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</si>
  <si>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</si>
  <si>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</si>
  <si>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</si>
  <si>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</si>
  <si>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</si>
  <si>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</si>
  <si>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</si>
  <si>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</si>
  <si>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</si>
  <si>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</si>
  <si>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</si>
  <si>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</si>
  <si>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</si>
  <si>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</si>
  <si>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</si>
  <si>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</si>
  <si>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</si>
  <si>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</si>
  <si>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</si>
  <si>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</si>
  <si>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</si>
  <si>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</si>
  <si>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</si>
  <si>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</si>
  <si>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</si>
  <si>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</si>
  <si>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</si>
  <si>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</si>
  <si>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</si>
  <si>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</si>
  <si>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</si>
  <si>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</si>
  <si>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</si>
  <si>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</si>
  <si>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</si>
  <si>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</si>
  <si>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</si>
  <si>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</si>
  <si>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</si>
  <si>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</si>
  <si>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</si>
  <si>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</si>
  <si>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</si>
  <si>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</si>
  <si>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</si>
  <si>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</si>
  <si>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</si>
  <si>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</si>
  <si>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</si>
  <si>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</si>
  <si>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</si>
  <si>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</si>
  <si>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</si>
  <si>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</si>
  <si>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</si>
  <si>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</si>
  <si>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</si>
  <si>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</si>
  <si>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</si>
  <si>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</si>
  <si>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</si>
  <si>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</si>
  <si>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</si>
  <si>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</si>
  <si>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</si>
  <si>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</si>
  <si>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</si>
  <si>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</si>
  <si>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</si>
  <si>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</si>
  <si>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</si>
  <si>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</si>
  <si>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</si>
  <si>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</si>
  <si>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</si>
  <si>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</si>
  <si>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</si>
  <si>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</si>
  <si>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</si>
  <si>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</si>
  <si>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</si>
  <si>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</si>
  <si>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</si>
  <si>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</si>
  <si>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</si>
  <si>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</si>
  <si>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</si>
  <si>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</si>
  <si>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</si>
  <si>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</si>
  <si>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</si>
  <si>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</si>
  <si>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</si>
  <si>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</si>
  <si>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</si>
  <si>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</si>
  <si>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</si>
  <si>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</si>
  <si>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</si>
  <si>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</si>
  <si>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</si>
  <si>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</si>
  <si>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</si>
  <si>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</si>
  <si>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</si>
  <si>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</si>
  <si>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</si>
  <si>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</si>
  <si>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</si>
  <si>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</si>
  <si>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</si>
  <si>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</si>
  <si>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</si>
  <si>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</si>
  <si>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</si>
  <si>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</si>
  <si>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</si>
  <si>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</si>
  <si>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</si>
  <si>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</si>
  <si>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</si>
  <si>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</si>
  <si>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</si>
  <si>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</si>
  <si>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</si>
  <si>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</si>
  <si>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</si>
  <si>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</si>
  <si>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</si>
  <si>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</si>
  <si>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</si>
  <si>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</si>
  <si>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</si>
  <si>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</si>
  <si>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</si>
  <si>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</si>
  <si>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</si>
  <si>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</si>
  <si>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</si>
  <si>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</si>
  <si>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</si>
  <si>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</si>
  <si>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</si>
  <si>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</si>
  <si>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</si>
  <si>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</si>
  <si>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</si>
  <si>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</si>
  <si>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</si>
  <si>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</si>
  <si>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</si>
  <si>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</si>
  <si>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</si>
  <si>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</si>
  <si>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</si>
  <si>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</si>
  <si>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</si>
  <si>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</si>
  <si>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</si>
  <si>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</si>
  <si>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</si>
  <si>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</si>
  <si>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</si>
  <si>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</si>
  <si>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</si>
  <si>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</si>
  <si>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</si>
  <si>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</si>
  <si>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</si>
  <si>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</si>
  <si>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</si>
  <si>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</si>
  <si>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</si>
  <si>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</si>
  <si>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</si>
  <si>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</si>
  <si>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</si>
  <si>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</si>
  <si>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</si>
  <si>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</si>
  <si>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</si>
  <si>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</si>
  <si>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</si>
  <si>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</si>
  <si>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</si>
  <si>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</si>
  <si>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</si>
  <si>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</si>
  <si>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</si>
  <si>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</si>
  <si>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</si>
  <si>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</si>
  <si>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</si>
  <si>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</si>
  <si>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</si>
  <si>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</si>
  <si>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</si>
  <si>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</si>
  <si>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</si>
  <si>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</si>
  <si>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</si>
  <si>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</si>
  <si>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</si>
  <si>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</si>
  <si>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</si>
  <si>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</si>
  <si>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</si>
  <si>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</si>
  <si>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</si>
  <si>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</si>
  <si>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</si>
  <si>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</si>
  <si>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</si>
  <si>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</si>
  <si>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</si>
  <si>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</si>
  <si>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</si>
  <si>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</si>
  <si>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</si>
  <si>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</si>
  <si>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</si>
  <si>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</si>
  <si>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</si>
  <si>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</si>
  <si>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</si>
  <si>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</si>
  <si>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</si>
  <si>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</si>
  <si>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</si>
  <si>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</si>
  <si>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</si>
  <si>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</si>
  <si>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</si>
  <si>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</si>
  <si>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</si>
  <si>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</si>
  <si>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</si>
  <si>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</si>
  <si>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</si>
  <si>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</si>
  <si>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</si>
  <si>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</si>
  <si>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</si>
  <si>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</si>
  <si>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</si>
  <si>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</si>
  <si>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</si>
  <si>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</si>
  <si>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</si>
  <si>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</si>
  <si>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</si>
  <si>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</si>
  <si>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</si>
  <si>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</si>
  <si>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</si>
  <si>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</si>
  <si>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</si>
  <si>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</si>
  <si>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</si>
  <si>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</si>
  <si>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</si>
  <si>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</si>
  <si>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</si>
  <si>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</si>
  <si>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</si>
  <si>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</si>
  <si>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</si>
  <si>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</si>
  <si>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</si>
  <si>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</si>
  <si>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</si>
  <si>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</si>
  <si>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</si>
  <si>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</si>
  <si>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</si>
  <si>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</si>
  <si>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</si>
  <si>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</si>
  <si>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</si>
  <si>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</si>
  <si>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</si>
  <si>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</si>
  <si>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</si>
  <si>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</si>
  <si>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</si>
  <si>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</si>
  <si>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</si>
  <si>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</si>
  <si>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</si>
  <si>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</si>
  <si>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</si>
  <si>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</si>
  <si>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</si>
  <si>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</si>
  <si>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</si>
  <si>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</si>
  <si>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</si>
  <si>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</si>
  <si>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</si>
  <si>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</si>
  <si>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</si>
  <si>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</si>
  <si>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</si>
  <si>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</si>
  <si>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</si>
  <si>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</si>
  <si>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</si>
  <si>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</si>
  <si>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</si>
  <si>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</si>
  <si>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</si>
  <si>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</si>
  <si>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</si>
  <si>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</si>
  <si>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</si>
  <si>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</si>
  <si>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</si>
  <si>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</si>
  <si>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</si>
  <si>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</si>
  <si>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</si>
  <si>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</si>
  <si>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</si>
  <si>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</si>
  <si>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</si>
  <si>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</si>
  <si>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</si>
  <si>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</si>
  <si>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</si>
  <si>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</si>
  <si>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</si>
  <si>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</si>
  <si>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</si>
  <si>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</si>
  <si>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</si>
  <si>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</si>
  <si>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</si>
  <si>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</si>
  <si>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</si>
  <si>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</si>
  <si>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</si>
  <si>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</si>
  <si>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</si>
  <si>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</si>
  <si>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</si>
  <si>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</si>
  <si>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</si>
  <si>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</si>
  <si>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</si>
  <si>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</si>
  <si>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</si>
  <si>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</si>
  <si>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</si>
  <si>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</si>
  <si>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</si>
  <si>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</si>
  <si>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</si>
  <si>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</si>
  <si>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</si>
  <si>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</si>
  <si>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</si>
  <si>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</si>
  <si>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</si>
  <si>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</si>
  <si>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</si>
  <si>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</si>
  <si>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</si>
  <si>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</si>
  <si>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</si>
  <si>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</si>
  <si>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</si>
  <si>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</si>
  <si>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</si>
  <si>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</si>
  <si>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</si>
  <si>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</si>
  <si>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</si>
  <si>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</si>
  <si>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</si>
  <si>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</si>
  <si>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</si>
  <si>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</si>
  <si>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</si>
  <si>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</si>
  <si>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</si>
  <si>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</si>
  <si>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</si>
  <si>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</si>
  <si>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</si>
  <si>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</si>
  <si>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</si>
  <si>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</si>
  <si>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</si>
  <si>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</si>
  <si>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</si>
  <si>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</si>
  <si>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</si>
  <si>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</si>
  <si>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</si>
  <si>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</si>
  <si>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</si>
  <si>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</si>
  <si>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</si>
  <si>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</si>
  <si>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</si>
  <si>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</si>
  <si>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</si>
  <si>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</si>
  <si>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</si>
  <si>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</si>
  <si>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</si>
  <si>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</si>
  <si>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</si>
  <si>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</si>
  <si>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</si>
  <si>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</si>
  <si>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</si>
  <si>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</si>
  <si>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</si>
  <si>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</si>
  <si>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</si>
  <si>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</si>
  <si>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</si>
  <si>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</si>
  <si>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</si>
  <si>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</si>
  <si>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</si>
  <si>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</si>
  <si>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</si>
  <si>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</si>
  <si>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</si>
  <si>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</si>
  <si>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</si>
  <si>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</si>
  <si>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</si>
  <si>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</si>
  <si>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</si>
  <si>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</si>
  <si>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</si>
  <si>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</si>
  <si>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</si>
  <si>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</si>
  <si>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</si>
  <si>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</si>
  <si>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</si>
  <si>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</si>
  <si>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</si>
  <si>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</si>
  <si>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</si>
  <si>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</si>
  <si>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</si>
  <si>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</si>
  <si>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</si>
  <si>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</si>
  <si>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</si>
  <si>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</si>
  <si>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</si>
  <si>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</si>
  <si>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</si>
  <si>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</si>
  <si>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</si>
  <si>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</si>
  <si>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</si>
  <si>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</si>
  <si>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</si>
  <si>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</si>
  <si>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</si>
  <si>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</si>
  <si>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</si>
  <si>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</si>
  <si>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</si>
  <si>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</si>
  <si>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</si>
  <si>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</si>
  <si>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</si>
  <si>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</si>
  <si>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</si>
  <si>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</si>
  <si>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</si>
  <si>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</si>
  <si>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</si>
  <si>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</si>
  <si>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</si>
  <si>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</si>
  <si>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</si>
  <si>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</si>
  <si>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</si>
  <si>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</si>
  <si>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</si>
  <si>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</si>
  <si>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</si>
  <si>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</si>
  <si>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</si>
  <si>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</si>
  <si>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</si>
  <si>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</si>
  <si>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</si>
  <si>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</si>
  <si>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</si>
  <si>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</si>
  <si>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</si>
  <si>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</si>
  <si>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</si>
  <si>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</si>
  <si>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</si>
  <si>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</si>
  <si>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</si>
  <si>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</si>
  <si>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</si>
  <si>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</si>
  <si>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</si>
  <si>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</si>
  <si>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</si>
  <si>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</si>
  <si>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</si>
  <si>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</si>
  <si>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</si>
  <si>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</si>
  <si>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</si>
  <si>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</si>
  <si>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</si>
  <si>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</si>
  <si>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</si>
  <si>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</si>
  <si>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</si>
  <si>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</si>
  <si>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</si>
  <si>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</si>
  <si>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</si>
  <si>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</si>
  <si>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</si>
  <si>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</si>
  <si>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</si>
  <si>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</si>
  <si>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</si>
  <si>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</si>
  <si>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</si>
  <si>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</si>
  <si>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</si>
  <si>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</si>
  <si>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</si>
  <si>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</si>
  <si>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</si>
  <si>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</si>
  <si>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</si>
  <si>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</si>
  <si>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</si>
  <si>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</si>
  <si>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</si>
  <si>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</si>
  <si>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</si>
  <si>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</si>
  <si>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</si>
  <si>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</si>
  <si>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</si>
  <si>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</si>
  <si>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</si>
  <si>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</si>
  <si>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</si>
  <si>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</si>
  <si>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</si>
  <si>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</si>
  <si>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</si>
  <si>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</si>
  <si>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</si>
  <si>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</si>
  <si>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</si>
  <si>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</si>
  <si>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</si>
  <si>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</si>
  <si>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</si>
  <si>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</si>
  <si>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</si>
  <si>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</si>
  <si>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</si>
  <si>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</si>
  <si>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</si>
  <si>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</si>
  <si>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</si>
  <si>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</si>
  <si>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</si>
  <si>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</si>
  <si>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</si>
  <si>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</si>
  <si>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</si>
  <si>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</si>
  <si>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</si>
  <si>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</si>
  <si>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</si>
  <si>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</si>
  <si>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</si>
  <si>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</si>
  <si>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</si>
  <si>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</si>
  <si>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</si>
  <si>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</si>
  <si>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</si>
  <si>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</si>
  <si>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</si>
  <si>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</si>
  <si>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</si>
  <si>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</si>
  <si>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</si>
  <si>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</si>
  <si>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</si>
  <si>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</si>
  <si>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</si>
  <si>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</si>
  <si>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</si>
  <si>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</si>
  <si>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</si>
  <si>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</si>
  <si>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</si>
  <si>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</si>
  <si>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</si>
  <si>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</si>
  <si>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</si>
  <si>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</si>
  <si>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</si>
  <si>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</si>
  <si>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</si>
  <si>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</si>
  <si>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</si>
  <si>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</si>
  <si>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</si>
  <si>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</si>
  <si>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</si>
  <si>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</si>
  <si>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</si>
  <si>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</si>
  <si>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</si>
  <si>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</si>
  <si>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</si>
  <si>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</si>
  <si>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</si>
  <si>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</si>
  <si>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</si>
  <si>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</si>
  <si>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</si>
  <si>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</si>
  <si>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</si>
  <si>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</si>
  <si>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</si>
  <si>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</si>
  <si>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</si>
  <si>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</si>
  <si>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</si>
  <si>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</si>
  <si>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</si>
  <si>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</si>
  <si>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</si>
  <si>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</si>
  <si>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</si>
  <si>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</si>
  <si>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</si>
  <si>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</si>
  <si>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</si>
  <si>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</si>
  <si>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</si>
  <si>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</si>
  <si>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</si>
  <si>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</si>
  <si>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</si>
  <si>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</si>
  <si>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</si>
  <si>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</si>
  <si>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</si>
  <si>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</si>
  <si>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</si>
  <si>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</si>
  <si>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</si>
  <si>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</si>
  <si>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</si>
  <si>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</si>
  <si>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</si>
  <si>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</si>
  <si>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</si>
  <si>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</si>
  <si>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</si>
  <si>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</si>
  <si>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</si>
  <si>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</si>
  <si>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</si>
  <si>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</si>
  <si>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</si>
  <si>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</si>
  <si>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</si>
  <si>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</si>
  <si>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</si>
  <si>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</si>
  <si>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</si>
  <si>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</si>
  <si>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</si>
  <si>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</si>
  <si>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</si>
  <si>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</si>
  <si>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</si>
  <si>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</si>
  <si>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</si>
  <si>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</si>
  <si>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</si>
  <si>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</si>
  <si>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</si>
  <si>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</si>
  <si>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</si>
  <si>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</si>
  <si>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</si>
  <si>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</si>
  <si>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</si>
  <si>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</si>
  <si>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</si>
  <si>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</si>
  <si>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</si>
  <si>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</si>
  <si>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</si>
  <si>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</si>
  <si>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</si>
  <si>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</si>
  <si>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</si>
  <si>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</si>
  <si>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</si>
  <si>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</si>
  <si>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</si>
  <si>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</si>
  <si>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</si>
  <si>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</si>
  <si>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</si>
  <si>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</si>
  <si>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</si>
  <si>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</si>
  <si>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</si>
  <si>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</si>
  <si>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</si>
  <si>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</si>
  <si>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</si>
  <si>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</si>
  <si>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</si>
  <si>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</si>
  <si>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</si>
  <si>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</si>
  <si>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</si>
  <si>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</si>
  <si>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</si>
  <si>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</si>
  <si>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</si>
  <si>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</si>
  <si>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</si>
  <si>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</si>
  <si>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</si>
  <si>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</si>
  <si>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</si>
  <si>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</si>
  <si>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</si>
  <si>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</si>
  <si>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</si>
  <si>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</si>
  <si>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</si>
  <si>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</si>
  <si>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</si>
  <si>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</si>
  <si>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</si>
  <si>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</si>
  <si>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</si>
  <si>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</si>
  <si>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</si>
  <si>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</si>
  <si>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</si>
  <si>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</si>
  <si>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</si>
  <si>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</si>
  <si>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</si>
  <si>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</si>
  <si>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</si>
  <si>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</si>
  <si>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</si>
  <si>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</si>
  <si>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</si>
  <si>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</si>
  <si>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</si>
  <si>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</si>
  <si>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</si>
  <si>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</si>
  <si>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</si>
  <si>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</si>
  <si>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</si>
  <si>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</si>
  <si>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</si>
  <si>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</si>
  <si>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</si>
  <si>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</si>
  <si>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</si>
  <si>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</si>
  <si>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</si>
  <si>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</si>
  <si>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</si>
  <si>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</si>
  <si>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</si>
  <si>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</si>
  <si>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</si>
  <si>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</si>
  <si>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</si>
  <si>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</si>
  <si>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</si>
  <si>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</si>
  <si>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</si>
  <si>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</si>
  <si>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</si>
  <si>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</si>
  <si>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</si>
  <si>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</si>
  <si>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</si>
  <si>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</si>
  <si>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</si>
  <si>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</si>
  <si>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</si>
  <si>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</si>
  <si>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</si>
  <si>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</si>
  <si>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</si>
  <si>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</si>
  <si>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</si>
  <si>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</si>
  <si>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</si>
  <si>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</si>
  <si>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</si>
  <si>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</si>
  <si>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</si>
  <si>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</si>
  <si>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</si>
  <si>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</si>
  <si>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</si>
  <si>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</si>
  <si>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</si>
  <si>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</si>
  <si>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</si>
  <si>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</si>
  <si>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</si>
  <si>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</si>
  <si>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</si>
  <si>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</si>
  <si>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</si>
  <si>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</si>
  <si>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</si>
  <si>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</si>
  <si>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</si>
  <si>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</si>
  <si>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</si>
  <si>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</si>
  <si>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</si>
  <si>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</si>
  <si>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</si>
  <si>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</si>
  <si>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</si>
  <si>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</si>
  <si>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</si>
  <si>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</si>
  <si>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</si>
  <si>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</si>
  <si>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</si>
  <si>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</si>
  <si>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</si>
  <si>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</si>
  <si>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</si>
  <si>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</si>
  <si>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</si>
  <si>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</si>
  <si>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</si>
  <si>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</si>
  <si>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</si>
  <si>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</si>
  <si>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</si>
  <si>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</si>
  <si>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</si>
  <si>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</si>
  <si>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</si>
  <si>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</si>
  <si>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</si>
  <si>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</si>
  <si>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</si>
  <si>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</si>
  <si>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</si>
  <si>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</si>
  <si>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</si>
  <si>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</si>
  <si>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</si>
  <si>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</si>
  <si>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</si>
  <si>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</si>
  <si>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</si>
  <si>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</si>
  <si>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</si>
  <si>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</si>
  <si>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</si>
  <si>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</si>
  <si>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</si>
  <si>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</si>
  <si>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</si>
  <si>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</si>
  <si>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</si>
  <si>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</si>
  <si>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</si>
  <si>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</si>
  <si>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</si>
  <si>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</si>
  <si>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</si>
  <si>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</si>
  <si>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</si>
  <si>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</si>
  <si>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</si>
  <si>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</si>
  <si>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</si>
  <si>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</si>
  <si>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</si>
  <si>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</si>
  <si>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</si>
  <si>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</si>
  <si>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</si>
  <si>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</si>
  <si>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</si>
  <si>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</si>
  <si>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</si>
  <si>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</si>
  <si>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</si>
  <si>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</si>
  <si>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</si>
  <si>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</si>
  <si>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</si>
  <si>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</si>
  <si>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</si>
  <si>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</si>
  <si>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</si>
  <si>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</si>
  <si>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</si>
  <si>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</si>
  <si>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</si>
  <si>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</si>
  <si>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</si>
  <si>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</si>
  <si>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</si>
  <si>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</si>
  <si>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</si>
  <si>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</si>
  <si>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</si>
  <si>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</si>
  <si>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</si>
  <si>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</si>
  <si>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</si>
  <si>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</si>
  <si>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</si>
  <si>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</si>
  <si>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</si>
  <si>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</si>
  <si>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</si>
  <si>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</si>
  <si>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</si>
  <si>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</si>
  <si>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</si>
  <si>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</si>
  <si>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</si>
  <si>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</si>
  <si>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</si>
  <si>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</si>
  <si>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</si>
  <si>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</si>
  <si>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</si>
  <si>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</si>
  <si>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</si>
  <si>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</si>
  <si>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</si>
  <si>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</si>
  <si>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</si>
  <si>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</si>
  <si>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</si>
  <si>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</si>
  <si>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</si>
  <si>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</si>
  <si>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</si>
  <si>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</si>
  <si>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</si>
  <si>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</si>
  <si>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</si>
  <si>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</si>
  <si>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</si>
  <si>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</si>
  <si>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</si>
  <si>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</si>
  <si>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</si>
  <si>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</si>
  <si>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</si>
  <si>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</si>
  <si>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</si>
  <si>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</si>
  <si>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</si>
  <si>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</si>
  <si>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</si>
  <si>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</si>
  <si>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</si>
  <si>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</si>
  <si>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</si>
  <si>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</si>
  <si>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</si>
  <si>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</si>
  <si>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</si>
  <si>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</si>
  <si>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</si>
  <si>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</si>
  <si>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</si>
  <si>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</si>
  <si>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</si>
  <si>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</si>
  <si>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</si>
  <si>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</si>
  <si>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</si>
  <si>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</si>
  <si>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</si>
  <si>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</si>
  <si>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</si>
  <si>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</si>
  <si>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</si>
  <si>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</si>
  <si>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</si>
  <si>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</si>
  <si>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</si>
  <si>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</si>
  <si>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</si>
  <si>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</si>
  <si>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</si>
  <si>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</si>
  <si>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</si>
  <si>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</si>
  <si>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</si>
  <si>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</si>
  <si>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</si>
  <si>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</si>
  <si>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</si>
  <si>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</si>
  <si>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</si>
  <si>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</si>
  <si>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</si>
  <si>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</si>
  <si>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</si>
  <si>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</si>
  <si>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</si>
  <si>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</si>
  <si>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</si>
  <si>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</si>
  <si>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</si>
  <si>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</si>
  <si>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</si>
  <si>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</si>
  <si>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</si>
  <si>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</si>
  <si>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</si>
  <si>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</si>
  <si>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</si>
  <si>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</si>
  <si>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</si>
  <si>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</si>
  <si>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</si>
  <si>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</si>
  <si>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</si>
  <si>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</si>
  <si>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</si>
  <si>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</si>
  <si>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</si>
  <si>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</si>
  <si>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</si>
  <si>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</si>
  <si>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</si>
  <si>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</si>
  <si>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</si>
  <si>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</si>
  <si>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</si>
  <si>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</si>
  <si>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</si>
  <si>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</si>
  <si>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</si>
  <si>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</si>
  <si>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</si>
  <si>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</si>
  <si>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</si>
  <si>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</si>
  <si>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</si>
  <si>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</si>
  <si>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</si>
  <si>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</si>
  <si>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</si>
  <si>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</si>
  <si>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</si>
  <si>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</si>
  <si>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</si>
  <si>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</si>
  <si>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</si>
  <si>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</si>
  <si>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</si>
  <si>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</si>
  <si>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</si>
  <si>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</si>
  <si>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</si>
  <si>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</si>
  <si>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</si>
  <si>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</si>
  <si>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</si>
  <si>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</si>
  <si>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</si>
  <si>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</si>
  <si>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</si>
  <si>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</si>
  <si>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</si>
  <si>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</si>
  <si>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</si>
  <si>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</si>
  <si>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</si>
  <si>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</si>
  <si>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</si>
  <si>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</si>
  <si>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</si>
  <si>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</si>
  <si>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</si>
  <si>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</si>
  <si>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</si>
  <si>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</si>
  <si>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</si>
  <si>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</si>
  <si>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</si>
  <si>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</si>
  <si>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</si>
  <si>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</si>
  <si>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</si>
  <si>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</si>
  <si>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</si>
  <si>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</si>
  <si>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</si>
  <si>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</si>
  <si>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</si>
  <si>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</si>
  <si>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</si>
  <si>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</si>
  <si>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</si>
  <si>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</si>
  <si>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</si>
  <si>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</si>
  <si>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</si>
  <si>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</si>
  <si>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</si>
  <si>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</si>
  <si>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</si>
  <si>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</si>
  <si>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</si>
  <si>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</si>
  <si>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</si>
  <si>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</si>
  <si>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</si>
  <si>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</si>
  <si>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</si>
  <si>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</si>
  <si>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</si>
  <si>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</si>
  <si>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</si>
  <si>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</si>
  <si>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</si>
  <si>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</si>
  <si>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</si>
  <si>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</si>
  <si>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</si>
  <si>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</si>
  <si>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</si>
  <si>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</si>
  <si>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</si>
  <si>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</si>
  <si>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</si>
  <si>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</si>
  <si>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</si>
  <si>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</si>
  <si>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</si>
  <si>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</si>
  <si>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</si>
  <si>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</si>
  <si>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</si>
  <si>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</si>
  <si>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</si>
  <si>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</si>
  <si>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</si>
  <si>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</si>
  <si>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</si>
  <si>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</si>
  <si>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</si>
  <si>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</si>
  <si>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</si>
  <si>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</si>
  <si>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</si>
  <si>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</si>
  <si>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</si>
  <si>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</si>
  <si>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</si>
  <si>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</si>
  <si>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</si>
  <si>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</si>
  <si>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</si>
  <si>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</si>
  <si>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</si>
  <si>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</si>
  <si>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</si>
  <si>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</si>
  <si>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</si>
  <si>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</si>
  <si>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</si>
  <si>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</si>
  <si>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</si>
  <si>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</si>
  <si>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</si>
  <si>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</si>
  <si>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</si>
  <si>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</si>
  <si>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</si>
  <si>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</si>
  <si>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</si>
  <si>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</si>
  <si>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</si>
  <si>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</si>
  <si>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</si>
  <si>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</si>
  <si>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</si>
  <si>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</si>
  <si>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</si>
  <si>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</si>
  <si>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</si>
  <si>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</si>
  <si>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</si>
  <si>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</si>
  <si>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</si>
  <si>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</si>
  <si>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</si>
  <si>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</si>
  <si>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</si>
  <si>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</si>
  <si>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</si>
  <si>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</si>
  <si>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</si>
  <si>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</si>
  <si>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</si>
  <si>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</si>
  <si>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</si>
  <si>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</si>
  <si>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</si>
  <si>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</si>
  <si>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</si>
  <si>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</si>
  <si>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</si>
  <si>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</si>
  <si>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</si>
  <si>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</si>
  <si>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</si>
  <si>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</si>
  <si>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</si>
  <si>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</si>
  <si>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</si>
  <si>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</si>
  <si>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</si>
  <si>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</si>
  <si>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</si>
  <si>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</si>
  <si>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</si>
  <si>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</si>
  <si>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</si>
  <si>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</si>
  <si>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</si>
  <si>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</si>
  <si>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</si>
  <si>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</si>
  <si>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</si>
  <si>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</si>
  <si>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</si>
  <si>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</si>
  <si>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</si>
  <si>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</si>
  <si>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</si>
  <si>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</si>
  <si>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</si>
  <si>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</si>
  <si>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</si>
  <si>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</si>
  <si>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</si>
  <si>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</si>
  <si>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</si>
  <si>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</si>
  <si>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</si>
  <si>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</si>
  <si>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</si>
  <si>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</si>
  <si>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</si>
  <si>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</si>
  <si>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</si>
  <si>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</si>
  <si>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</si>
  <si>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</si>
  <si>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</si>
  <si>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</si>
  <si>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</si>
  <si>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</si>
  <si>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</si>
  <si>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</si>
  <si>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</si>
  <si>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</si>
  <si>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</si>
  <si>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</si>
  <si>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</si>
  <si>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</si>
  <si>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</si>
  <si>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</si>
  <si>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</si>
  <si>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</si>
  <si>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</si>
  <si>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</si>
  <si>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</si>
  <si>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</si>
  <si>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</si>
  <si>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</si>
  <si>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</si>
  <si>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</si>
  <si>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</si>
  <si>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</si>
  <si>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</si>
  <si>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</si>
  <si>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</si>
  <si>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</si>
  <si>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</si>
  <si>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</si>
  <si>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</si>
  <si>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</si>
  <si>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</si>
  <si>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</si>
  <si>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</si>
  <si>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</si>
  <si>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</si>
  <si>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</si>
  <si>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</si>
  <si>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</si>
  <si>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</si>
  <si>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</si>
  <si>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</si>
  <si>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</si>
  <si>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</si>
  <si>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</si>
  <si>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</si>
  <si>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</si>
  <si>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</si>
  <si>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</si>
  <si>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</si>
  <si>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</si>
  <si>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</si>
  <si>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</si>
  <si>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</si>
  <si>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</si>
  <si>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</si>
  <si>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</si>
  <si>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</si>
  <si>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</si>
  <si>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</si>
  <si>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</si>
  <si>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</si>
  <si>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</si>
  <si>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</si>
  <si>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</si>
  <si>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</si>
  <si>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</si>
  <si>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</si>
  <si>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</si>
  <si>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</si>
  <si>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</si>
  <si>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</si>
  <si>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</si>
  <si>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</si>
  <si>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</si>
  <si>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</si>
  <si>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</si>
  <si>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</si>
  <si>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</si>
  <si>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</si>
  <si>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</si>
  <si>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</si>
  <si>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</si>
  <si>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</si>
  <si>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</si>
  <si>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</si>
  <si>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</si>
  <si>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</si>
  <si>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</si>
  <si>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</si>
  <si>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</si>
  <si>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</si>
  <si>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</si>
  <si>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</si>
  <si>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</si>
  <si>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</si>
  <si>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</si>
  <si>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</si>
  <si>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</si>
  <si>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</si>
  <si>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</si>
  <si>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</si>
  <si>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</si>
  <si>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</si>
  <si>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</si>
  <si>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</si>
  <si>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</si>
  <si>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</si>
  <si>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</si>
  <si>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</si>
  <si>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</si>
  <si>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</si>
  <si>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</si>
  <si>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</si>
  <si>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</si>
  <si>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</si>
  <si>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</si>
  <si>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</si>
  <si>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</si>
  <si>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</si>
  <si>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</si>
  <si>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</si>
  <si>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</si>
  <si>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</si>
  <si>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</si>
  <si>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</si>
  <si>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</si>
  <si>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</si>
  <si>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</si>
  <si>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</si>
  <si>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</si>
  <si>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</si>
  <si>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</si>
  <si>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</si>
  <si>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</si>
  <si>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</si>
  <si>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</si>
  <si>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</si>
  <si>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</si>
  <si>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</si>
  <si>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</si>
  <si>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</si>
  <si>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</si>
  <si>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</si>
  <si>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</si>
  <si>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</si>
  <si>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</si>
  <si>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</si>
  <si>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</si>
  <si>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</si>
  <si>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</si>
  <si>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</si>
  <si>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</si>
  <si>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</si>
  <si>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</si>
  <si>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</si>
  <si>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</si>
  <si>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</si>
  <si>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</si>
  <si>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</si>
  <si>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</si>
  <si>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</si>
  <si>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</si>
  <si>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</si>
  <si>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</si>
  <si>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</si>
  <si>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</si>
  <si>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</si>
  <si>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</si>
  <si>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</si>
  <si>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</si>
  <si>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</si>
  <si>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</si>
  <si>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</si>
  <si>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</si>
  <si>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</si>
  <si>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</si>
  <si>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</si>
  <si>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</si>
  <si>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</si>
  <si>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</si>
  <si>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</si>
  <si>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</si>
  <si>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</si>
  <si>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</si>
  <si>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</si>
  <si>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</si>
  <si>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</si>
  <si>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</si>
  <si>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</si>
  <si>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</si>
  <si>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</si>
  <si>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</si>
  <si>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</si>
  <si>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</si>
  <si>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</si>
  <si>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</si>
  <si>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</si>
  <si>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</si>
  <si>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</si>
  <si>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</si>
  <si>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</si>
  <si>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</si>
  <si>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</si>
  <si>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</si>
  <si>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</si>
  <si>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</si>
  <si>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</si>
  <si>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</si>
  <si>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</si>
  <si>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</si>
  <si>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</si>
  <si>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</si>
  <si>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</si>
  <si>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</si>
  <si>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</si>
  <si>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</si>
  <si>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</si>
  <si>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</si>
  <si>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</si>
  <si>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</si>
  <si>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</si>
  <si>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</si>
  <si>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</si>
  <si>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</si>
  <si>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</si>
  <si>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</si>
  <si>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</si>
  <si>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</si>
  <si>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</si>
  <si>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</si>
  <si>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</si>
  <si>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</si>
  <si>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</si>
  <si>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</si>
  <si>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</si>
  <si>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</si>
  <si>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</si>
  <si>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</si>
  <si>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</si>
  <si>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</si>
  <si>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</si>
  <si>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</si>
  <si>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</si>
  <si>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</si>
  <si>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</si>
  <si>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</si>
  <si>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</si>
  <si>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</si>
  <si>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</si>
  <si>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</si>
  <si>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</si>
  <si>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</si>
  <si>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</si>
  <si>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</si>
  <si>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</si>
  <si>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</si>
  <si>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</si>
  <si>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</si>
  <si>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</si>
  <si>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</si>
  <si>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</si>
  <si>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</si>
  <si>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</si>
  <si>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</si>
  <si>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</si>
  <si>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</si>
  <si>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</si>
  <si>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</si>
  <si>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</si>
  <si>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</si>
  <si>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</si>
  <si>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</si>
  <si>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</si>
  <si>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</si>
  <si>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</si>
  <si>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</si>
  <si>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</si>
  <si>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</si>
  <si>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</si>
  <si>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</si>
  <si>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</si>
  <si>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</si>
  <si>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</si>
  <si>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</si>
  <si>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</si>
  <si>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</si>
  <si>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</si>
  <si>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</si>
  <si>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</si>
  <si>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</si>
  <si>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</si>
  <si>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</si>
  <si>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</si>
  <si>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</si>
  <si>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</si>
  <si>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</si>
  <si>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</si>
  <si>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</si>
  <si>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</si>
  <si>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</si>
  <si>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</si>
  <si>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</si>
  <si>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</si>
  <si>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</si>
  <si>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</si>
  <si>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</si>
  <si>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</si>
  <si>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</si>
  <si>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</si>
  <si>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</si>
  <si>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</si>
  <si>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</si>
  <si>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</si>
  <si>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</si>
  <si>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</si>
  <si>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</si>
  <si>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</si>
  <si>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</si>
  <si>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</si>
  <si>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</si>
  <si>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</si>
  <si>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</si>
  <si>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</si>
  <si>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</si>
  <si>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</si>
  <si>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</si>
  <si>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</si>
  <si>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</si>
  <si>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</si>
  <si>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</si>
  <si>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</si>
  <si>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</si>
  <si>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</si>
  <si>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</si>
  <si>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</si>
  <si>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</si>
  <si>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</si>
  <si>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</si>
  <si>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</si>
  <si>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</si>
  <si>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</si>
  <si>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</si>
  <si>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</si>
  <si>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</si>
  <si>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</si>
  <si>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</si>
  <si>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</si>
  <si>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</si>
  <si>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</si>
  <si>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</si>
  <si>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</si>
  <si>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</si>
  <si>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</si>
  <si>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</si>
  <si>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</si>
  <si>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</si>
  <si>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</si>
  <si>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</si>
  <si>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</si>
  <si>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</si>
  <si>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</si>
  <si>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</si>
  <si>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</si>
  <si>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</si>
  <si>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</si>
  <si>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</si>
  <si>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</si>
  <si>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</si>
  <si>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</si>
  <si>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</si>
  <si>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</si>
  <si>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</si>
  <si>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</si>
  <si>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</si>
  <si>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</si>
  <si>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</si>
  <si>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</si>
  <si>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</si>
  <si>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</si>
  <si>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</si>
  <si>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</si>
  <si>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</si>
  <si>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</si>
  <si>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</si>
  <si>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</si>
  <si>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</si>
  <si>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</si>
  <si>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</si>
  <si>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</si>
  <si>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</si>
  <si>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</si>
  <si>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</si>
  <si>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</si>
  <si>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</si>
  <si>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</si>
  <si>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</si>
  <si>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</si>
  <si>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</si>
  <si>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</si>
  <si>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</si>
  <si>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</si>
  <si>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</si>
  <si>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</si>
  <si>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</si>
  <si>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</si>
  <si>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</si>
  <si>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</si>
  <si>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</si>
  <si>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</si>
  <si>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</si>
  <si>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</si>
  <si>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</si>
  <si>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</si>
  <si>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</si>
  <si>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</si>
  <si>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</si>
  <si>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</si>
  <si>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</si>
  <si>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</si>
  <si>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</si>
  <si>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</si>
  <si>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</si>
  <si>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</si>
  <si>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</si>
  <si>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</si>
  <si>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</si>
  <si>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</si>
  <si>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</si>
  <si>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</si>
  <si>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</si>
  <si>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</si>
  <si>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</si>
  <si>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</si>
  <si>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</si>
  <si>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</si>
  <si>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</si>
  <si>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</si>
  <si>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</si>
  <si>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</si>
  <si>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</si>
  <si>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</si>
  <si>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</si>
  <si>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</si>
  <si>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</si>
  <si>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</si>
  <si>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</si>
  <si>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</si>
  <si>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</si>
  <si>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</si>
  <si>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</si>
  <si>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</si>
  <si>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</si>
  <si>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</si>
  <si>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</si>
  <si>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</si>
  <si>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</si>
  <si>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</si>
  <si>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</si>
  <si>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</si>
  <si>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</si>
  <si>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</si>
  <si>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</si>
  <si>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</si>
  <si>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</si>
  <si>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</si>
  <si>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</si>
  <si>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</si>
  <si>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</si>
  <si>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</si>
  <si>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</si>
  <si>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</si>
  <si>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</si>
  <si>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</si>
  <si>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</si>
  <si>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</si>
  <si>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</si>
  <si>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</si>
  <si>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</si>
  <si>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</si>
  <si>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</si>
  <si>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</si>
  <si>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</si>
  <si>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</si>
  <si>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</si>
  <si>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</si>
  <si>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</si>
  <si>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</si>
  <si>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</si>
  <si>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</si>
  <si>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</si>
  <si>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</si>
  <si>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</si>
  <si>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</si>
  <si>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</si>
  <si>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</si>
  <si>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</si>
  <si>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</si>
  <si>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</si>
  <si>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</si>
  <si>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</si>
  <si>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</si>
  <si>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</si>
  <si>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</si>
  <si>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</si>
  <si>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</si>
  <si>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</si>
  <si>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</si>
  <si>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</si>
  <si>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</si>
  <si>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</si>
  <si>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</si>
  <si>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</si>
  <si>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</si>
  <si>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</si>
  <si>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</si>
  <si>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</si>
  <si>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</si>
  <si>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</si>
  <si>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</si>
  <si>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</si>
  <si>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</si>
  <si>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</si>
  <si>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</si>
  <si>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</si>
  <si>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</si>
  <si>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</si>
  <si>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</si>
  <si>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</si>
  <si>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</si>
  <si>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</si>
  <si>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</si>
  <si>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</si>
  <si>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</si>
  <si>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</si>
  <si>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</si>
  <si>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</si>
  <si>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</si>
  <si>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</si>
  <si>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</si>
  <si>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</si>
  <si>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</si>
  <si>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</si>
  <si>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</si>
  <si>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</si>
  <si>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</si>
  <si>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</si>
  <si>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</si>
  <si>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</si>
  <si>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</si>
  <si>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</si>
  <si>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</si>
  <si>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</si>
  <si>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</si>
  <si>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</si>
  <si>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</si>
  <si>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</si>
  <si>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</si>
  <si>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</si>
  <si>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</si>
  <si>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</si>
  <si>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</si>
  <si>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</si>
  <si>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</si>
  <si>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</si>
  <si>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</si>
  <si>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</si>
  <si>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</si>
  <si>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</si>
  <si>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</si>
  <si>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</si>
  <si>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</si>
  <si>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</si>
  <si>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</si>
  <si>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</si>
  <si>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</si>
  <si>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</si>
  <si>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</si>
  <si>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</si>
  <si>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</si>
  <si>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</si>
  <si>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</si>
  <si>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</si>
  <si>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</si>
  <si>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</si>
  <si>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</si>
  <si>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</si>
  <si>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</si>
  <si>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</si>
  <si>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</si>
  <si>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</si>
  <si>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</si>
  <si>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</si>
  <si>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</si>
  <si>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</si>
  <si>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</si>
  <si>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</si>
  <si>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</si>
  <si>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</si>
  <si>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</si>
  <si>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</si>
  <si>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</si>
  <si>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</si>
  <si>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</si>
  <si>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</si>
  <si>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</si>
  <si>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</si>
  <si>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</si>
  <si>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</si>
  <si>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</si>
  <si>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</si>
  <si>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</si>
  <si>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</si>
  <si>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</si>
  <si>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</si>
  <si>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</si>
  <si>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</si>
  <si>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</si>
  <si>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</si>
  <si>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</si>
  <si>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</si>
  <si>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</si>
  <si>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</si>
  <si>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</si>
  <si>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</si>
  <si>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</si>
  <si>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</si>
  <si>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</si>
  <si>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</si>
  <si>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</si>
  <si>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</si>
  <si>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</si>
  <si>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</si>
  <si>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</si>
  <si>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</si>
  <si>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</si>
  <si>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</si>
  <si>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</si>
  <si>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</si>
  <si>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</si>
  <si>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</si>
  <si>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</si>
  <si>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</si>
  <si>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</si>
  <si>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</si>
  <si>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</si>
  <si>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</si>
  <si>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</si>
  <si>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</si>
  <si>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</si>
  <si>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</si>
  <si>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</si>
  <si>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</si>
  <si>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</si>
  <si>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</si>
  <si>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</si>
  <si>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</si>
  <si>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</si>
  <si>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</si>
  <si>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</si>
  <si>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</si>
  <si>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</si>
  <si>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</si>
  <si>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</si>
  <si>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</si>
  <si>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</si>
  <si>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</si>
  <si>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</si>
  <si>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</si>
  <si>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</si>
  <si>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</si>
  <si>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</si>
  <si>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</si>
  <si>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</si>
  <si>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</si>
  <si>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</si>
  <si>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</si>
  <si>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</si>
  <si>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</si>
  <si>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</si>
  <si>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</si>
  <si>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</si>
  <si>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</si>
  <si>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</si>
  <si>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</si>
  <si>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</si>
  <si>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</si>
  <si>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</si>
  <si>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</si>
  <si>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</si>
  <si>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</si>
  <si>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</si>
  <si>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</si>
  <si>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</si>
  <si>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</si>
  <si>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</si>
  <si>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</si>
  <si>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</si>
  <si>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</si>
  <si>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</si>
  <si>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</si>
  <si>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</si>
  <si>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</si>
  <si>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</si>
  <si>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</si>
  <si>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</si>
  <si>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</si>
  <si>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</si>
  <si>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</si>
  <si>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</si>
  <si>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</si>
  <si>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</si>
  <si>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</si>
  <si>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</si>
  <si>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</si>
  <si>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</si>
  <si>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</si>
  <si>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</si>
  <si>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</si>
  <si>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</si>
  <si>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</si>
  <si>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</si>
  <si>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</si>
  <si>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</si>
  <si>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</si>
  <si>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</si>
  <si>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</si>
  <si>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</si>
  <si>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</si>
  <si>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</si>
  <si>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</si>
  <si>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</si>
  <si>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</si>
  <si>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</si>
  <si>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</si>
  <si>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</si>
  <si>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</si>
  <si>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</si>
  <si>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</si>
  <si>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</si>
  <si>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</si>
  <si>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</si>
  <si>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</si>
  <si>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</si>
  <si>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</si>
  <si>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</si>
  <si>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</si>
  <si>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</si>
  <si>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</si>
  <si>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</si>
  <si>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</si>
  <si>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</si>
  <si>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</si>
  <si>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</si>
  <si>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</si>
  <si>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</si>
  <si>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</si>
  <si>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</si>
  <si>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</si>
  <si>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</si>
  <si>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</si>
  <si>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</si>
  <si>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</si>
  <si>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</si>
  <si>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</si>
  <si>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</si>
  <si>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</si>
  <si>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</si>
  <si>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</si>
  <si>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</si>
  <si>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</si>
  <si>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</si>
  <si>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</si>
  <si>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</si>
  <si>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</si>
  <si>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</si>
  <si>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</si>
  <si>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</si>
  <si>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</si>
  <si>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</si>
  <si>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</si>
  <si>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</si>
  <si>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</si>
  <si>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</si>
  <si>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</si>
  <si>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</si>
  <si>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</si>
  <si>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</si>
  <si>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</si>
  <si>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</si>
  <si>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</si>
  <si>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</si>
  <si>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</si>
  <si>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</si>
  <si>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</si>
  <si>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</si>
  <si>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</si>
  <si>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</si>
  <si>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</si>
  <si>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</si>
  <si>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</si>
  <si>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</si>
  <si>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</si>
  <si>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</si>
  <si>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</si>
  <si>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</si>
  <si>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</si>
  <si>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</si>
  <si>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</si>
  <si>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</si>
  <si>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</si>
  <si>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</si>
  <si>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</si>
  <si>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</si>
  <si>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</si>
  <si>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</si>
  <si>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</si>
  <si>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</si>
  <si>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</si>
  <si>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</si>
  <si>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</si>
  <si>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</si>
  <si>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</si>
  <si>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</si>
  <si>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</si>
  <si>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</si>
  <si>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</si>
  <si>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</si>
  <si>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</si>
  <si>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</si>
  <si>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</si>
  <si>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</si>
  <si>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</si>
  <si>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</si>
  <si>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</si>
  <si>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</si>
  <si>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</si>
  <si>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</si>
  <si>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</si>
  <si>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</si>
  <si>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</si>
  <si>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</si>
  <si>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</si>
  <si>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</si>
  <si>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</si>
  <si>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</si>
  <si>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</si>
  <si>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</si>
  <si>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</si>
  <si>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</si>
  <si>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</si>
  <si>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</si>
  <si>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</si>
  <si>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</si>
  <si>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</si>
  <si>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</si>
  <si>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</si>
  <si>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</si>
  <si>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</si>
  <si>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</si>
  <si>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</si>
  <si>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</si>
  <si>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</si>
  <si>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</si>
  <si>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</si>
  <si>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</si>
  <si>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</si>
  <si>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</si>
  <si>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</si>
  <si>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</si>
  <si>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</si>
  <si>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</si>
  <si>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</si>
  <si>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</si>
  <si>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</si>
  <si>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</si>
  <si>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</si>
  <si>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</si>
  <si>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</si>
  <si>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</si>
  <si>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</si>
  <si>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</si>
  <si>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</si>
  <si>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</si>
  <si>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</si>
  <si>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</si>
  <si>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</si>
  <si>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</si>
  <si>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</si>
  <si>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</si>
  <si>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</si>
  <si>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</si>
  <si>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</si>
  <si>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</si>
  <si>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</si>
  <si>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</si>
  <si>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</si>
  <si>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</si>
  <si>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</si>
  <si>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</si>
  <si>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</si>
  <si>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</si>
  <si>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</si>
  <si>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</si>
  <si>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</si>
  <si>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</si>
  <si>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</si>
  <si>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</si>
  <si>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</si>
  <si>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</si>
  <si>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</si>
  <si>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</si>
  <si>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</si>
  <si>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</si>
  <si>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</si>
  <si>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</si>
  <si>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</si>
  <si>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</si>
  <si>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</si>
  <si>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</si>
  <si>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</si>
  <si>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</si>
  <si>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</si>
  <si>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</si>
  <si>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</si>
  <si>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</si>
  <si>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</si>
  <si>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</si>
  <si>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</si>
  <si>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</si>
  <si>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</si>
  <si>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</si>
  <si>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</si>
  <si>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</si>
  <si>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</si>
  <si>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</si>
  <si>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</si>
  <si>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</si>
  <si>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</si>
  <si>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</si>
  <si>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</si>
  <si>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</si>
  <si>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</si>
  <si>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</si>
  <si>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</si>
  <si>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</si>
  <si>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</si>
  <si>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</si>
  <si>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</si>
  <si>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</si>
  <si>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</si>
  <si>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</si>
  <si>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</si>
  <si>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</si>
  <si>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</si>
  <si>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</si>
  <si>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</si>
  <si>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</si>
  <si>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</si>
  <si>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</si>
  <si>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</si>
  <si>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</si>
  <si>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</si>
  <si>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</si>
  <si>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</si>
  <si>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</si>
  <si>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</si>
  <si>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</si>
  <si>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</si>
  <si>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</si>
  <si>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</si>
  <si>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</si>
  <si>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</si>
  <si>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</si>
  <si>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</si>
  <si>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</si>
  <si>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</si>
  <si>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</si>
  <si>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</si>
  <si>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</si>
  <si>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</si>
  <si>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</si>
  <si>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</si>
  <si>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</si>
  <si>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</si>
  <si>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</si>
  <si>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</si>
  <si>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</si>
  <si>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</si>
  <si>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</si>
  <si>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</si>
  <si>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</si>
  <si>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</si>
  <si>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</si>
  <si>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</si>
  <si>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</si>
  <si>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</si>
  <si>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</si>
  <si>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</si>
  <si>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</si>
  <si>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</si>
  <si>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</si>
  <si>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</si>
  <si>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</si>
  <si>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</si>
  <si>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</si>
  <si>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</si>
  <si>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</si>
  <si>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</si>
  <si>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</si>
  <si>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</si>
  <si>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</si>
  <si>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</si>
  <si>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</si>
  <si>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</si>
  <si>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</si>
  <si>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</si>
  <si>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</si>
  <si>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</si>
  <si>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</si>
  <si>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</si>
  <si>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</si>
  <si>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</si>
  <si>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</si>
  <si>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</si>
  <si>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</si>
  <si>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</si>
  <si>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</si>
  <si>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</si>
  <si>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</si>
  <si>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</si>
  <si>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</si>
  <si>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</si>
  <si>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</si>
  <si>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</si>
  <si>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</si>
  <si>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</si>
  <si>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</si>
  <si>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</si>
  <si>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</si>
  <si>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</si>
  <si>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</si>
  <si>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</si>
  <si>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</si>
  <si>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</si>
  <si>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</si>
  <si>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</si>
  <si>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</si>
  <si>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</si>
  <si>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</si>
  <si>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</si>
  <si>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</si>
  <si>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</si>
  <si>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</si>
  <si>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</si>
  <si>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</si>
  <si>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</si>
  <si>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</si>
  <si>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</si>
  <si>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</si>
  <si>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</si>
  <si>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</si>
  <si>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</si>
  <si>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</si>
  <si>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</si>
  <si>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</si>
  <si>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</si>
  <si>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</si>
  <si>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</si>
  <si>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</si>
  <si>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</si>
  <si>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</si>
  <si>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</si>
  <si>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</si>
  <si>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</si>
  <si>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</si>
  <si>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</si>
  <si>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</si>
  <si>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</si>
  <si>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</si>
  <si>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</si>
  <si>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</si>
  <si>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</si>
  <si>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</si>
  <si>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</si>
  <si>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</si>
  <si>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</si>
  <si>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</si>
  <si>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</si>
  <si>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</si>
  <si>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</si>
  <si>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</si>
  <si>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</si>
  <si>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</si>
  <si>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</si>
  <si>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</si>
  <si>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</si>
  <si>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</si>
  <si>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</si>
  <si>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</si>
  <si>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</si>
  <si>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</si>
  <si>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</si>
  <si>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</si>
  <si>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</si>
  <si>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</si>
  <si>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</si>
  <si>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</si>
  <si>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</si>
  <si>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</si>
  <si>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</si>
  <si>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</si>
  <si>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</si>
  <si>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</si>
  <si>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</si>
  <si>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</si>
  <si>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</si>
  <si>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</si>
  <si>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</si>
  <si>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</si>
  <si>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</si>
  <si>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</si>
  <si>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</si>
  <si>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</si>
  <si>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</si>
  <si>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</si>
  <si>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</si>
  <si>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</si>
  <si>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</si>
  <si>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</si>
  <si>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</si>
  <si>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</si>
  <si>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</si>
  <si>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</si>
  <si>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</si>
  <si>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</si>
  <si>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</si>
  <si>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</si>
  <si>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</si>
  <si>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</si>
  <si>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</si>
  <si>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</si>
  <si>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</si>
  <si>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</si>
  <si>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</si>
  <si>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</si>
  <si>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</si>
  <si>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</si>
  <si>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</si>
  <si>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</si>
  <si>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</si>
  <si>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</si>
  <si>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</si>
  <si>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</si>
  <si>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</si>
  <si>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</si>
  <si>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</si>
  <si>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</si>
  <si>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</si>
  <si>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</si>
  <si>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</si>
  <si>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</si>
  <si>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</si>
  <si>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</si>
  <si>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</si>
  <si>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</si>
  <si>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</si>
  <si>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</si>
  <si>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</si>
  <si>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</si>
  <si>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</si>
  <si>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</si>
  <si>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</si>
  <si>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</si>
  <si>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</si>
  <si>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</si>
  <si>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</si>
  <si>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</si>
  <si>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</si>
  <si>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</si>
  <si>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</si>
  <si>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</si>
  <si>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</si>
  <si>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</si>
  <si>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</si>
  <si>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</si>
  <si>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</si>
  <si>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</si>
  <si>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</si>
  <si>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</si>
  <si>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</si>
  <si>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</si>
  <si>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</si>
  <si>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</si>
  <si>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</si>
  <si>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</si>
  <si>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</si>
  <si>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</si>
  <si>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</si>
  <si>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</si>
  <si>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</si>
  <si>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</si>
  <si>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</si>
  <si>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</si>
  <si>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</si>
  <si>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</si>
  <si>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</si>
  <si>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</si>
  <si>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</si>
  <si>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</si>
  <si>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</si>
  <si>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</si>
  <si>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</si>
  <si>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</si>
  <si>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</si>
  <si>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</si>
  <si>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</si>
  <si>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</si>
  <si>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</si>
  <si>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</si>
  <si>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</si>
  <si>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</si>
  <si>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</si>
  <si>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</si>
  <si>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</si>
  <si>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</si>
  <si>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</si>
  <si>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</si>
  <si>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</si>
  <si>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</si>
  <si>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</si>
  <si>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</si>
  <si>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</si>
  <si>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</si>
  <si>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</si>
  <si>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</si>
  <si>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</si>
  <si>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</si>
  <si>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</si>
  <si>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</si>
  <si>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</si>
  <si>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</si>
  <si>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</si>
  <si>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</si>
  <si>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</si>
  <si>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</si>
  <si>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</si>
  <si>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</si>
  <si>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</si>
  <si>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</si>
  <si>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</si>
  <si>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</si>
  <si>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</si>
  <si>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</si>
  <si>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</si>
  <si>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</si>
  <si>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</si>
  <si>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</si>
  <si>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</si>
  <si>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</si>
  <si>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</si>
  <si>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</si>
  <si>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</si>
  <si>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</si>
  <si>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</si>
  <si>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</si>
  <si>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</si>
  <si>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</si>
  <si>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</si>
  <si>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</si>
  <si>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</si>
  <si>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</si>
  <si>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</si>
  <si>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</si>
  <si>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</si>
  <si>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</si>
  <si>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</si>
  <si>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</si>
  <si>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</si>
  <si>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</si>
  <si>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</si>
  <si>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</si>
  <si>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</si>
  <si>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</si>
  <si>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</si>
  <si>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</si>
  <si>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</si>
  <si>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</si>
  <si>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</si>
  <si>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</si>
  <si>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</si>
  <si>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</si>
  <si>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</si>
  <si>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</si>
  <si>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</si>
  <si>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</si>
  <si>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</si>
  <si>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</si>
  <si>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</si>
  <si>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</si>
  <si>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</si>
  <si>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</si>
  <si>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</si>
  <si>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</si>
  <si>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</si>
  <si>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</si>
  <si>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</si>
  <si>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</si>
  <si>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</si>
  <si>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</si>
  <si>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</si>
  <si>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</si>
  <si>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</si>
  <si>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</si>
  <si>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</si>
  <si>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</si>
  <si>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</si>
  <si>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</si>
  <si>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</si>
  <si>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</si>
  <si>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</si>
  <si>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</si>
  <si>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</si>
  <si>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</si>
  <si>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</si>
  <si>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</si>
  <si>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</si>
  <si>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</si>
  <si>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</si>
  <si>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</si>
  <si>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</si>
  <si>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</si>
  <si>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</si>
  <si>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</si>
  <si>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</si>
  <si>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</si>
  <si>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</si>
  <si>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</si>
  <si>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</si>
  <si>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</si>
  <si>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</si>
  <si>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</si>
  <si>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</si>
  <si>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</si>
  <si>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</si>
  <si>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</si>
  <si>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</si>
  <si>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</si>
  <si>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</si>
  <si>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</si>
  <si>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</si>
  <si>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</si>
  <si>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</si>
  <si>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</si>
  <si>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</si>
  <si>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</si>
  <si>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</si>
  <si>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</si>
  <si>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</si>
  <si>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</si>
  <si>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</si>
  <si>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</si>
  <si>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</si>
  <si>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</si>
  <si>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</si>
  <si>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</si>
  <si>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</si>
  <si>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</si>
  <si>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</si>
  <si>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</si>
  <si>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</si>
  <si>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</si>
  <si>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</si>
  <si>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</si>
  <si>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</si>
  <si>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</si>
  <si>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</si>
  <si>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</si>
  <si>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</si>
  <si>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</si>
  <si>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</si>
  <si>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</si>
  <si>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</si>
  <si>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</si>
  <si>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</si>
  <si>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</si>
  <si>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</si>
  <si>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</si>
  <si>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</si>
  <si>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</si>
  <si>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</si>
  <si>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</si>
  <si>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</si>
  <si>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</si>
  <si>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</si>
  <si>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</si>
  <si>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</si>
  <si>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</si>
  <si>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</si>
  <si>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</si>
  <si>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</si>
  <si>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</si>
  <si>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</si>
  <si>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</si>
  <si>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</si>
  <si>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</si>
  <si>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</si>
  <si>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</si>
  <si>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</si>
  <si>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</si>
  <si>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</si>
  <si>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</si>
  <si>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</si>
  <si>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</si>
  <si>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</si>
  <si>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</si>
  <si>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</si>
  <si>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</si>
  <si>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</si>
  <si>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</si>
  <si>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</si>
  <si>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</si>
  <si>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</si>
  <si>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</si>
  <si>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</si>
  <si>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</si>
  <si>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</si>
  <si>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</si>
  <si>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</si>
  <si>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</si>
  <si>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</si>
  <si>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</si>
  <si>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</si>
  <si>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</si>
  <si>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</si>
  <si>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</si>
  <si>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</si>
  <si>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</si>
  <si>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</si>
  <si>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</si>
  <si>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</si>
  <si>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</si>
  <si>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</si>
  <si>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</si>
  <si>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</si>
  <si>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</si>
  <si>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</si>
  <si>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</si>
  <si>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</si>
  <si>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</si>
  <si>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</si>
  <si>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</si>
  <si>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</si>
  <si>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</si>
  <si>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</si>
  <si>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</si>
  <si>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</si>
  <si>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</si>
  <si>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</si>
  <si>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</si>
  <si>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</si>
  <si>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</si>
  <si>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</si>
  <si>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</si>
  <si>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</si>
  <si>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</si>
  <si>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</si>
  <si>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</si>
  <si>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</si>
  <si>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</si>
  <si>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</si>
  <si>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</si>
  <si>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</si>
  <si>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</si>
  <si>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</si>
  <si>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</si>
  <si>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</si>
  <si>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</si>
  <si>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</si>
  <si>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</si>
  <si>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</si>
  <si>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</si>
  <si>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</si>
  <si>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</si>
  <si>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</si>
  <si>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</si>
  <si>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</si>
  <si>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</si>
  <si>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</si>
  <si>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</si>
  <si>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</si>
  <si>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</si>
  <si>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</si>
  <si>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</si>
  <si>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</si>
  <si>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</si>
  <si>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</si>
  <si>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</si>
  <si>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</si>
  <si>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</si>
  <si>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</si>
  <si>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</si>
  <si>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</si>
  <si>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</si>
  <si>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</si>
  <si>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</si>
  <si>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</si>
  <si>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</si>
  <si>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</si>
  <si>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</si>
  <si>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</si>
  <si>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</si>
  <si>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</si>
  <si>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</si>
  <si>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</si>
  <si>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</si>
  <si>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</si>
  <si>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</si>
  <si>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</si>
  <si>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</si>
  <si>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</si>
  <si>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</si>
  <si>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</si>
  <si>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</si>
  <si>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</si>
  <si>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</si>
  <si>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</si>
  <si>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</si>
  <si>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</si>
  <si>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</si>
  <si>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</si>
  <si>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</si>
  <si>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</si>
  <si>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</si>
  <si>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</si>
  <si>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</si>
  <si>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</si>
  <si>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</si>
  <si>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</si>
  <si>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</si>
  <si>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</si>
  <si>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</si>
  <si>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</si>
  <si>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</si>
  <si>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</si>
  <si>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</si>
  <si>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</si>
  <si>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</si>
  <si>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</si>
  <si>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</si>
  <si>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</si>
  <si>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</si>
  <si>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</si>
  <si>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</si>
  <si>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</si>
  <si>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</si>
  <si>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</si>
  <si>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</si>
  <si>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</si>
  <si>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</si>
  <si>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</si>
  <si>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</si>
  <si>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</si>
  <si>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</si>
  <si>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</si>
  <si>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</si>
  <si>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</si>
  <si>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</si>
  <si>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</si>
  <si>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</si>
  <si>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</si>
  <si>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</si>
  <si>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</si>
  <si>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</si>
  <si>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</si>
  <si>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</si>
  <si>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</si>
  <si>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</si>
  <si>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</si>
  <si>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</si>
  <si>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</si>
  <si>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</si>
  <si>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</si>
  <si>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</si>
  <si>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</si>
  <si>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</si>
  <si>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</si>
  <si>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</si>
  <si>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</si>
  <si>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</si>
  <si>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</si>
  <si>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</si>
  <si>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</si>
  <si>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</si>
  <si>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</si>
  <si>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</si>
  <si>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</si>
  <si>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</si>
  <si>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</si>
  <si>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</si>
  <si>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</si>
  <si>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</si>
  <si>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</si>
  <si>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</si>
  <si>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</si>
  <si>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</si>
  <si>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</si>
  <si>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</si>
  <si>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</si>
  <si>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</si>
  <si>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</si>
  <si>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</si>
  <si>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</si>
  <si>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</si>
  <si>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</si>
  <si>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</si>
  <si>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</si>
  <si>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</si>
  <si>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</si>
  <si>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</si>
  <si>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</si>
  <si>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</si>
  <si>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</si>
  <si>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</si>
  <si>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</si>
  <si>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</si>
  <si>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</si>
  <si>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</si>
  <si>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</si>
  <si>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</si>
  <si>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</si>
  <si>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</si>
  <si>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</si>
  <si>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</si>
  <si>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</si>
  <si>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</si>
  <si>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</si>
  <si>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</si>
  <si>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</si>
  <si>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</si>
  <si>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</si>
  <si>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</si>
  <si>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</si>
  <si>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</si>
  <si>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</si>
  <si>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</si>
  <si>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</si>
  <si>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</si>
  <si>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</si>
  <si>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</si>
  <si>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</si>
  <si>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</si>
  <si>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</si>
  <si>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</si>
  <si>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</si>
  <si>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</si>
  <si>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</si>
  <si>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</si>
  <si>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</si>
  <si>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</si>
  <si>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</si>
  <si>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</si>
  <si>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</si>
  <si>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</si>
  <si>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</si>
  <si>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</si>
  <si>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</si>
  <si>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</si>
  <si>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</si>
  <si>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</si>
  <si>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</si>
  <si>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</si>
  <si>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</si>
  <si>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</si>
  <si>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</si>
  <si>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</si>
  <si>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</si>
  <si>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</si>
  <si>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</si>
  <si>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</si>
  <si>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</si>
  <si>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</si>
  <si>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</si>
  <si>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</si>
  <si>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</si>
  <si>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</si>
  <si>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</si>
  <si>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</si>
  <si>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</si>
  <si>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</si>
  <si>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</si>
  <si>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</si>
  <si>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</si>
  <si>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</si>
  <si>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</si>
  <si>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</si>
  <si>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</si>
  <si>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</si>
  <si>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</si>
  <si>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</si>
  <si>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</si>
  <si>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</si>
  <si>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</si>
  <si>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</si>
  <si>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</si>
  <si>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</si>
  <si>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</si>
  <si>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</si>
  <si>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</si>
  <si>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</si>
  <si>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</si>
  <si>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</si>
  <si>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</si>
  <si>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</si>
  <si>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</si>
  <si>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</si>
  <si>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</si>
  <si>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</si>
  <si>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</si>
  <si>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</si>
  <si>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</si>
  <si>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</si>
  <si>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</si>
  <si>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</si>
  <si>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</si>
  <si>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</si>
  <si>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</si>
  <si>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</si>
  <si>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</si>
  <si>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</si>
  <si>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</si>
  <si>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</si>
  <si>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</si>
  <si>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</si>
  <si>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</si>
  <si>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</si>
  <si>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</si>
  <si>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</si>
  <si>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</si>
  <si>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</si>
  <si>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</si>
  <si>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</si>
  <si>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</si>
  <si>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</si>
  <si>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</si>
  <si>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</si>
  <si>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</si>
  <si>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</si>
  <si>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</si>
  <si>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</si>
  <si>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</si>
  <si>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</si>
  <si>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</si>
  <si>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</si>
  <si>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</si>
  <si>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</si>
  <si>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</si>
  <si>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</si>
  <si>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</si>
  <si>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</si>
  <si>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</si>
  <si>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</si>
  <si>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</si>
  <si>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</si>
  <si>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</si>
  <si>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</si>
  <si>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</si>
  <si>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</si>
  <si>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</si>
  <si>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</si>
  <si>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</si>
  <si>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</si>
  <si>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</si>
  <si>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</si>
  <si>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</si>
  <si>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</si>
  <si>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</si>
  <si>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</si>
  <si>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</si>
  <si>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</si>
  <si>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</si>
  <si>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</si>
  <si>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</si>
  <si>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</si>
  <si>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</si>
  <si>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</si>
  <si>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</si>
  <si>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</si>
  <si>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</si>
  <si>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</si>
  <si>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</si>
  <si>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</si>
  <si>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</si>
  <si>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</si>
  <si>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</si>
  <si>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</si>
  <si>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</si>
  <si>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</si>
  <si>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</si>
  <si>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</si>
  <si>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</si>
  <si>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</si>
  <si>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</si>
  <si>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</si>
  <si>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</si>
  <si>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</si>
  <si>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</si>
  <si>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</si>
  <si>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</si>
  <si>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</si>
  <si>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</si>
  <si>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</si>
  <si>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</si>
  <si>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</si>
  <si>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</si>
  <si>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</si>
  <si>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</si>
  <si>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</si>
  <si>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</si>
  <si>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</si>
  <si>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</si>
  <si>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</si>
  <si>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</si>
  <si>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</si>
  <si>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</si>
  <si>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</si>
  <si>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</si>
  <si>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</si>
  <si>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</si>
  <si>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</si>
  <si>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</si>
  <si>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</si>
  <si>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</si>
  <si>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</si>
  <si>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</si>
  <si>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</si>
  <si>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</si>
  <si>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</si>
  <si>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</si>
  <si>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</si>
  <si>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</si>
  <si>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</si>
  <si>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</si>
  <si>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</si>
  <si>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</si>
  <si>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</si>
  <si>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</si>
  <si>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</si>
  <si>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</si>
  <si>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</si>
  <si>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</si>
  <si>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</si>
  <si>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</si>
  <si>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</si>
  <si>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</si>
  <si>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</si>
  <si>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</si>
  <si>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</si>
  <si>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</si>
  <si>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</si>
  <si>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</si>
  <si>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</si>
  <si>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</si>
  <si>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</si>
  <si>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</si>
  <si>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</si>
  <si>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</si>
  <si>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</si>
  <si>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</si>
  <si>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</si>
  <si>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</si>
  <si>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</si>
  <si>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</si>
  <si>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</si>
  <si>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</si>
  <si>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</si>
  <si>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</si>
  <si>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</si>
  <si>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</si>
  <si>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</si>
  <si>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</si>
  <si>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</si>
  <si>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</si>
  <si>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</si>
  <si>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</si>
  <si>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</si>
  <si>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</si>
  <si>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</si>
  <si>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</si>
  <si>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</si>
  <si>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</si>
  <si>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</si>
  <si>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</si>
  <si>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</si>
  <si>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</si>
  <si>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</si>
  <si>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</si>
  <si>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</si>
  <si>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</si>
  <si>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</si>
  <si>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</si>
  <si>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</si>
  <si>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</si>
  <si>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</si>
  <si>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</si>
  <si>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</si>
  <si>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</si>
  <si>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</si>
  <si>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</si>
  <si>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</si>
  <si>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</si>
  <si>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</si>
  <si>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</si>
  <si>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</si>
  <si>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</si>
  <si>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</si>
  <si>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</si>
  <si>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</si>
  <si>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</si>
  <si>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</si>
  <si>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</si>
  <si>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</si>
  <si>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</si>
  <si>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</si>
  <si>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</si>
  <si>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</si>
  <si>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</si>
  <si>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</si>
  <si>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</si>
  <si>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</si>
  <si>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</si>
  <si>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</si>
  <si>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</si>
  <si>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</si>
  <si>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</si>
  <si>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</si>
  <si>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</si>
  <si>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</si>
  <si>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</si>
  <si>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</si>
  <si>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</si>
  <si>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</si>
  <si>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</si>
  <si>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</si>
  <si>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</si>
  <si>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</si>
  <si>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</si>
  <si>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</si>
  <si>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</si>
  <si>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</si>
  <si>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</si>
  <si>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</si>
  <si>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</si>
  <si>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</si>
  <si>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</si>
  <si>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</si>
  <si>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</si>
  <si>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</si>
  <si>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</si>
  <si>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</si>
  <si>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</si>
  <si>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</si>
  <si>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</si>
  <si>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</si>
  <si>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</si>
  <si>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</si>
  <si>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</si>
  <si>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</si>
  <si>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</si>
  <si>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</si>
  <si>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</si>
  <si>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</si>
  <si>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</si>
  <si>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</si>
  <si>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</si>
  <si>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</si>
  <si>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</si>
  <si>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</si>
  <si>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</si>
  <si>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</si>
  <si>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</si>
  <si>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</si>
  <si>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</si>
  <si>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</si>
  <si>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</si>
  <si>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</si>
  <si>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</si>
  <si>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</si>
  <si>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</si>
  <si>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</si>
  <si>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</si>
  <si>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</si>
  <si>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</si>
  <si>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</si>
  <si>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</si>
  <si>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</si>
  <si>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</si>
  <si>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</si>
  <si>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</si>
  <si>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</si>
  <si>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</si>
  <si>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</si>
  <si>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</si>
  <si>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</si>
  <si>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</si>
  <si>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</si>
  <si>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</si>
  <si>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</si>
  <si>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</si>
  <si>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</si>
  <si>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</si>
  <si>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</si>
  <si>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</si>
  <si>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</si>
  <si>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</si>
  <si>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</si>
  <si>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</si>
  <si>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</si>
  <si>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</si>
  <si>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</si>
  <si>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</si>
  <si>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</si>
  <si>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</si>
  <si>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</si>
  <si>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</si>
  <si>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</si>
  <si>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</si>
  <si>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</si>
  <si>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</si>
  <si>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</si>
  <si>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</si>
  <si>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</si>
  <si>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</si>
  <si>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</si>
  <si>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</si>
  <si>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</si>
  <si>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</si>
  <si>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</si>
  <si>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</si>
  <si>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</si>
  <si>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</si>
  <si>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</si>
  <si>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</si>
  <si>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</si>
  <si>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</si>
  <si>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</si>
  <si>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</si>
  <si>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</si>
  <si>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</si>
  <si>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</si>
  <si>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</si>
  <si>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</si>
  <si>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</si>
  <si>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</si>
  <si>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</si>
  <si>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</si>
  <si>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</si>
  <si>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</si>
  <si>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</si>
  <si>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</si>
  <si>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</si>
  <si>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</si>
  <si>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</si>
  <si>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</si>
  <si>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</si>
  <si>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</si>
  <si>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</si>
  <si>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</si>
  <si>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</si>
  <si>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</si>
  <si>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</si>
  <si>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</si>
  <si>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</si>
  <si>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</si>
  <si>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</si>
  <si>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</si>
  <si>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</si>
  <si>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</si>
  <si>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</si>
  <si>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</si>
  <si>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</si>
  <si>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</si>
  <si>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</si>
  <si>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</si>
  <si>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</si>
  <si>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</si>
  <si>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</si>
  <si>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</si>
  <si>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</si>
  <si>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</si>
  <si>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</si>
  <si>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</si>
  <si>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</si>
  <si>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</si>
  <si>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</si>
  <si>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</si>
  <si>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</si>
  <si>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</si>
  <si>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</si>
  <si>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</si>
  <si>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</si>
  <si>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</si>
  <si>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</si>
  <si>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</si>
  <si>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</si>
  <si>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</si>
  <si>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</si>
  <si>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</si>
  <si>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</si>
  <si>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</si>
  <si>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</si>
  <si>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</si>
  <si>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</si>
  <si>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</si>
  <si>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</si>
  <si>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</si>
  <si>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</si>
  <si>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</si>
  <si>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</si>
  <si>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</si>
  <si>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</si>
  <si>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</si>
  <si>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</si>
  <si>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</si>
  <si>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</si>
  <si>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</si>
  <si>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</si>
  <si>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</si>
  <si>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</si>
  <si>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</si>
  <si>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</si>
  <si>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</si>
  <si>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</si>
  <si>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</si>
  <si>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</si>
  <si>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</si>
  <si>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</si>
  <si>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</si>
  <si>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</si>
  <si>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</si>
  <si>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</si>
  <si>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</si>
  <si>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</si>
  <si>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</si>
  <si>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</si>
  <si>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</si>
  <si>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</si>
  <si>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</si>
  <si>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</si>
  <si>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</si>
  <si>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</si>
  <si>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</si>
  <si>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</si>
  <si>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</si>
  <si>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</si>
  <si>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</si>
  <si>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</si>
  <si>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</si>
  <si>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</si>
  <si>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</si>
  <si>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</si>
  <si>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</si>
  <si>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</si>
  <si>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</si>
  <si>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</si>
  <si>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</si>
  <si>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</si>
  <si>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</si>
  <si>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</si>
  <si>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</si>
  <si>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</si>
  <si>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</si>
  <si>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</si>
  <si>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</si>
  <si>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</si>
  <si>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</si>
  <si>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</si>
  <si>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</si>
  <si>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</si>
  <si>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</si>
  <si>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</si>
  <si>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</si>
  <si>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</si>
  <si>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</si>
  <si>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</si>
  <si>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</si>
  <si>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</si>
  <si>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</si>
  <si>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</si>
  <si>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</si>
  <si>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</si>
  <si>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</si>
  <si>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</si>
  <si>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</si>
  <si>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</si>
  <si>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</si>
  <si>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</si>
  <si>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</si>
  <si>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</si>
  <si>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</si>
  <si>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</si>
  <si>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</si>
  <si>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</si>
  <si>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</si>
  <si>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</si>
  <si>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</si>
  <si>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</si>
  <si>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</si>
  <si>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</si>
  <si>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</si>
  <si>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</si>
  <si>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</si>
  <si>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</si>
  <si>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</si>
  <si>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</si>
  <si>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</si>
  <si>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</si>
  <si>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</si>
  <si>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</si>
  <si>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</si>
  <si>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</si>
  <si>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</si>
  <si>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</si>
  <si>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</si>
  <si>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</si>
  <si>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</si>
  <si>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</si>
  <si>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</si>
  <si>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</si>
  <si>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</si>
  <si>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</si>
  <si>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</si>
  <si>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</si>
  <si>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</si>
  <si>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</si>
  <si>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</si>
  <si>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</si>
  <si>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</si>
  <si>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</si>
  <si>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</si>
  <si>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</si>
  <si>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</si>
  <si>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</si>
  <si>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</si>
  <si>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</si>
  <si>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</si>
  <si>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</si>
  <si>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</si>
  <si>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</si>
  <si>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</si>
  <si>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</si>
  <si>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</si>
  <si>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</si>
  <si>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</si>
  <si>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</si>
  <si>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</si>
  <si>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</si>
  <si>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</si>
  <si>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</si>
  <si>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</si>
  <si>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</si>
  <si>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</si>
  <si>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</si>
  <si>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</si>
  <si>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</si>
  <si>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</si>
  <si>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</si>
  <si>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</si>
  <si>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</si>
  <si>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</si>
  <si>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</si>
  <si>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</si>
  <si>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</si>
  <si>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</si>
  <si>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</si>
  <si>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</si>
  <si>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</si>
  <si>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</si>
  <si>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</si>
  <si>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</si>
  <si>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</si>
  <si>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</si>
  <si>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</si>
  <si>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</si>
  <si>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</si>
  <si>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</si>
  <si>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</si>
  <si>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</si>
  <si>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</si>
  <si>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</si>
  <si>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</si>
  <si>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</si>
  <si>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</si>
  <si>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</si>
  <si>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</si>
  <si>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</si>
  <si>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</si>
  <si>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</si>
  <si>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</si>
  <si>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</si>
  <si>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</si>
  <si>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</si>
  <si>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</si>
  <si>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</si>
  <si>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</si>
  <si>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</si>
  <si>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</si>
  <si>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</si>
  <si>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</si>
  <si>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</si>
  <si>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</si>
  <si>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</si>
  <si>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</si>
  <si>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</si>
  <si>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</si>
  <si>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</si>
  <si>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</si>
  <si>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</si>
  <si>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</si>
  <si>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</si>
  <si>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</si>
  <si>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</si>
  <si>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</si>
  <si>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</si>
  <si>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</si>
  <si>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</si>
  <si>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</si>
  <si>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</si>
  <si>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</si>
  <si>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</si>
  <si>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</si>
  <si>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</si>
  <si>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</si>
  <si>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</si>
  <si>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</si>
  <si>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</si>
  <si>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</si>
  <si>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</si>
  <si>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</si>
  <si>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</si>
  <si>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</si>
  <si>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</si>
  <si>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</si>
  <si>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</si>
  <si>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</si>
  <si>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</si>
  <si>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</si>
  <si>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</si>
  <si>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</si>
  <si>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</si>
  <si>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</si>
  <si>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</si>
  <si>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</si>
  <si>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</si>
  <si>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</si>
  <si>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</si>
  <si>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</si>
  <si>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</si>
  <si>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</si>
  <si>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</si>
  <si>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</si>
  <si>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</si>
  <si>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</si>
  <si>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</si>
  <si>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</si>
  <si>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</si>
  <si>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</si>
  <si>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</si>
  <si>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</si>
  <si>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</si>
  <si>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</si>
  <si>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</si>
  <si>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</si>
  <si>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</si>
  <si>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</si>
  <si>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</si>
  <si>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</si>
  <si>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</si>
  <si>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</si>
  <si>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</si>
  <si>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</si>
  <si>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</si>
  <si>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</si>
  <si>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</si>
  <si>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</si>
  <si>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</si>
  <si>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</si>
  <si>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</si>
  <si>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</si>
  <si>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</si>
  <si>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</si>
  <si>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</si>
  <si>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</si>
  <si>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</si>
  <si>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</si>
  <si>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</si>
  <si>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</si>
  <si>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</si>
  <si>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</si>
  <si>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</si>
  <si>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</si>
  <si>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</si>
  <si>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</si>
  <si>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</si>
  <si>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</si>
  <si>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</si>
  <si>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</si>
  <si>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</si>
  <si>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</si>
  <si>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</si>
  <si>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</si>
  <si>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</si>
  <si>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</si>
  <si>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</si>
  <si>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</si>
  <si>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</si>
  <si>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</si>
  <si>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</si>
  <si>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</si>
  <si>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</si>
  <si>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</si>
  <si>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</si>
  <si>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</si>
  <si>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</si>
  <si>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</si>
  <si>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</si>
  <si>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</si>
  <si>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</si>
  <si>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</si>
  <si>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</si>
  <si>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</si>
  <si>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</si>
  <si>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</si>
  <si>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</si>
  <si>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</si>
  <si>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</si>
  <si>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</si>
  <si>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</si>
  <si>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</si>
  <si>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</si>
  <si>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</si>
  <si>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</si>
  <si>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</si>
  <si>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</si>
  <si>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</si>
  <si>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</si>
  <si>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</si>
  <si>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</si>
  <si>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</si>
  <si>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</si>
  <si>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</si>
  <si>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</si>
  <si>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</si>
  <si>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</si>
  <si>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</si>
  <si>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</si>
  <si>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</si>
  <si>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</si>
  <si>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</si>
  <si>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</si>
  <si>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</si>
  <si>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</si>
  <si>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</si>
  <si>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</si>
  <si>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</si>
  <si>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</si>
  <si>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</si>
  <si>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</si>
  <si>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</si>
  <si>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</si>
  <si>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</si>
  <si>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</si>
  <si>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</si>
  <si>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</si>
  <si>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</si>
  <si>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</si>
  <si>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</si>
  <si>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</si>
  <si>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</si>
  <si>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</si>
  <si>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</si>
  <si>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</si>
  <si>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</si>
  <si>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</si>
  <si>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</si>
  <si>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</si>
  <si>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</si>
  <si>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</si>
  <si>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</si>
  <si>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</si>
  <si>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</si>
  <si>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</si>
  <si>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</si>
  <si>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</si>
  <si>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</si>
  <si>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</si>
  <si>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</si>
  <si>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</si>
  <si>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</si>
  <si>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</si>
  <si>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</si>
  <si>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</si>
  <si>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</si>
  <si>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</si>
  <si>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</si>
  <si>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</si>
  <si>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</si>
  <si>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</si>
  <si>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</si>
  <si>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</si>
  <si>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</si>
  <si>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</si>
  <si>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</si>
  <si>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</si>
  <si>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</si>
  <si>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</si>
  <si>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</si>
  <si>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</si>
  <si>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</si>
  <si>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</si>
  <si>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</si>
  <si>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</si>
  <si>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</si>
  <si>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</si>
  <si>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</si>
  <si>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</si>
  <si>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</si>
  <si>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</si>
  <si>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</si>
  <si>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</si>
  <si>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</si>
  <si>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</si>
  <si>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</si>
  <si>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</si>
  <si>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</si>
  <si>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</si>
  <si>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</si>
  <si>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</si>
  <si>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</si>
  <si>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</si>
  <si>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</si>
  <si>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</si>
  <si>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</si>
  <si>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</si>
  <si>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</si>
  <si>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</si>
  <si>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</si>
  <si>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</si>
  <si>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</si>
  <si>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</si>
  <si>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</si>
  <si>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</si>
  <si>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</si>
  <si>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</si>
  <si>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</si>
  <si>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</si>
  <si>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</si>
  <si>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</si>
  <si>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</si>
  <si>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</si>
  <si>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</si>
  <si>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</si>
  <si>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</si>
  <si>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</si>
  <si>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</si>
  <si>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</si>
  <si>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</si>
  <si>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</si>
  <si>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</si>
  <si>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</si>
  <si>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</si>
  <si>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</si>
  <si>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</si>
  <si>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</si>
  <si>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</si>
  <si>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</si>
  <si>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</si>
  <si>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</si>
  <si>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</si>
  <si>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</si>
  <si>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</si>
  <si>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</si>
  <si>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</si>
  <si>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</si>
  <si>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</si>
  <si>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</si>
  <si>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</si>
  <si>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</si>
  <si>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</si>
  <si>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</si>
  <si>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</si>
  <si>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</si>
  <si>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</si>
  <si>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</si>
  <si>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</si>
  <si>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</si>
  <si>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</si>
  <si>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</si>
  <si>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</si>
  <si>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</si>
  <si>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</si>
  <si>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</si>
  <si>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</si>
  <si>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</si>
  <si>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</si>
  <si>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</si>
  <si>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</si>
  <si>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</si>
  <si>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</si>
  <si>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</si>
  <si>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</si>
  <si>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</si>
  <si>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</si>
  <si>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</si>
  <si>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</si>
  <si>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</si>
  <si>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</si>
  <si>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</si>
  <si>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</si>
  <si>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</si>
  <si>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</si>
  <si>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</si>
  <si>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</si>
  <si>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</si>
  <si>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</si>
  <si>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</si>
  <si>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</si>
  <si>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</si>
  <si>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</si>
  <si>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</si>
  <si>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</si>
  <si>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</si>
  <si>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</si>
  <si>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</si>
  <si>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</si>
  <si>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</si>
  <si>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</si>
  <si>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</si>
  <si>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</si>
  <si>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</si>
  <si>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</si>
  <si>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</si>
  <si>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</si>
  <si>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</si>
  <si>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</si>
  <si>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</si>
  <si>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</si>
  <si>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</si>
  <si>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</si>
  <si>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</si>
  <si>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</si>
  <si>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</si>
  <si>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</si>
  <si>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</si>
  <si>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</si>
  <si>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</si>
  <si>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</si>
  <si>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</si>
  <si>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</si>
  <si>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</si>
  <si>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</si>
  <si>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</si>
  <si>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</si>
  <si>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</si>
  <si>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</si>
  <si>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</si>
  <si>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</si>
  <si>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</si>
  <si>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</si>
  <si>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</si>
  <si>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</si>
  <si>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</si>
  <si>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</si>
  <si>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</si>
  <si>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</si>
  <si>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</si>
  <si>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</si>
  <si>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</si>
  <si>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</si>
  <si>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</si>
  <si>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</si>
  <si>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</si>
  <si>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</si>
  <si>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</si>
  <si>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</si>
  <si>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</si>
  <si>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</si>
  <si>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</si>
  <si>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</si>
  <si>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</si>
  <si>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</si>
  <si>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</si>
  <si>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</si>
  <si>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</si>
  <si>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</si>
  <si>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</si>
  <si>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</si>
  <si>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</si>
  <si>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</si>
  <si>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</si>
  <si>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</si>
  <si>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</si>
  <si>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</si>
  <si>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</si>
  <si>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</si>
  <si>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</si>
  <si>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</si>
  <si>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</si>
  <si>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</si>
  <si>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</si>
  <si>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</si>
  <si>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</si>
  <si>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</si>
  <si>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</si>
  <si>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</si>
  <si>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</si>
  <si>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</si>
  <si>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</si>
  <si>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</si>
  <si>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</si>
  <si>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</si>
  <si>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</si>
  <si>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</si>
  <si>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</si>
  <si>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</si>
  <si>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</si>
  <si>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</si>
  <si>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</si>
  <si>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</si>
  <si>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</si>
  <si>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</si>
  <si>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</si>
  <si>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</si>
  <si>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</si>
  <si>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</si>
  <si>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</si>
  <si>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</si>
  <si>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</si>
  <si>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</si>
  <si>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</si>
  <si>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</si>
  <si>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</si>
  <si>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</si>
  <si>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</si>
  <si>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</si>
  <si>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</si>
  <si>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</si>
  <si>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</si>
  <si>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</si>
  <si>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</si>
  <si>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</si>
  <si>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</si>
  <si>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</si>
  <si>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</si>
  <si>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</si>
  <si>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</si>
  <si>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</si>
  <si>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</si>
  <si>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</si>
  <si>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</si>
  <si>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</si>
  <si>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</si>
  <si>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</si>
  <si>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</si>
  <si>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</si>
  <si>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</si>
  <si>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</si>
  <si>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</si>
  <si>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</si>
  <si>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</si>
  <si>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</si>
  <si>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</si>
  <si>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</si>
  <si>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</si>
  <si>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</si>
  <si>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</si>
  <si>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</si>
  <si>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</si>
  <si>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</si>
  <si>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</si>
  <si>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</si>
  <si>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</si>
  <si>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</si>
  <si>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</si>
  <si>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</si>
  <si>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</si>
  <si>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</si>
  <si>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</si>
  <si>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</si>
  <si>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</si>
  <si>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</si>
  <si>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</si>
  <si>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</si>
  <si>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</si>
  <si>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</si>
  <si>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</si>
  <si>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</si>
  <si>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</si>
  <si>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</si>
  <si>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</si>
  <si>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</si>
  <si>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</si>
  <si>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</si>
  <si>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</si>
  <si>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</si>
  <si>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</si>
  <si>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</si>
  <si>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</si>
  <si>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</si>
  <si>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</si>
  <si>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</si>
  <si>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</si>
  <si>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</si>
  <si>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</si>
  <si>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</si>
  <si>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</si>
  <si>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</si>
  <si>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</si>
  <si>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</si>
  <si>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</si>
  <si>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</si>
  <si>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</si>
  <si>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</si>
  <si>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</si>
  <si>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</si>
  <si>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</si>
  <si>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</si>
  <si>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</si>
  <si>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</si>
  <si>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</si>
  <si>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</si>
  <si>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</si>
  <si>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</si>
  <si>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</si>
  <si>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</si>
  <si>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</si>
  <si>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</si>
  <si>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</si>
  <si>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</si>
  <si>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</si>
  <si>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</si>
  <si>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</si>
  <si>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</si>
  <si>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</si>
  <si>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</si>
  <si>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</si>
  <si>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</si>
  <si>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</si>
  <si>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</si>
  <si>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</si>
  <si>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</si>
  <si>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</si>
  <si>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</si>
  <si>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</si>
  <si>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</si>
  <si>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</si>
  <si>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</si>
  <si>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</si>
  <si>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</si>
  <si>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</si>
  <si>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</si>
  <si>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</si>
  <si>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</si>
  <si>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</si>
  <si>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</si>
  <si>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</si>
  <si>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</si>
  <si>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</si>
  <si>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</si>
  <si>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</si>
  <si>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</si>
  <si>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</si>
  <si>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</si>
  <si>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</si>
  <si>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</si>
  <si>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</si>
  <si>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</si>
  <si>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</si>
  <si>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</si>
  <si>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</si>
  <si>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</si>
  <si>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</si>
  <si>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</si>
  <si>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</si>
  <si>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</si>
  <si>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</si>
  <si>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</si>
  <si>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</si>
  <si>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</si>
  <si>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</si>
  <si>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</si>
  <si>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</si>
  <si>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</si>
  <si>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</si>
  <si>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</si>
  <si>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</si>
  <si>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</si>
  <si>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</si>
  <si>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</si>
  <si>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</si>
  <si>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</si>
  <si>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</si>
  <si>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</si>
  <si>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</si>
  <si>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</si>
  <si>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</si>
  <si>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</si>
  <si>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</si>
  <si>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</si>
  <si>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</si>
  <si>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</si>
  <si>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</si>
  <si>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</si>
  <si>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</si>
  <si>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</si>
  <si>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</si>
  <si>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</si>
  <si>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</si>
  <si>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</si>
  <si>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</si>
  <si>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</si>
  <si>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</si>
  <si>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</si>
  <si>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</si>
  <si>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</si>
  <si>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</si>
  <si>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</si>
  <si>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</si>
  <si>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</si>
  <si>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</si>
  <si>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</si>
  <si>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</si>
  <si>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</si>
  <si>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</si>
  <si>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</si>
  <si>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</si>
  <si>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</si>
  <si>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</si>
  <si>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</si>
  <si>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</si>
  <si>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</si>
  <si>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</si>
  <si>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</si>
  <si>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</si>
  <si>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</si>
  <si>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</si>
  <si>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</si>
  <si>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</si>
  <si>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</si>
  <si>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</si>
  <si>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</si>
  <si>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</si>
  <si>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</si>
  <si>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</si>
  <si>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</si>
  <si>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</si>
  <si>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</si>
  <si>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</si>
  <si>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</si>
  <si>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</si>
  <si>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</si>
  <si>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</si>
  <si>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</si>
  <si>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</si>
  <si>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</si>
  <si>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</si>
  <si>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</si>
  <si>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</si>
  <si>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</si>
  <si>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</si>
  <si>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</si>
  <si>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</si>
  <si>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</si>
  <si>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</si>
  <si>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</si>
  <si>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</si>
  <si>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</si>
  <si>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</si>
  <si>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</si>
  <si>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</si>
  <si>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</si>
  <si>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</si>
  <si>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</si>
  <si>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</si>
  <si>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</si>
  <si>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</si>
  <si>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</si>
  <si>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</si>
  <si>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</si>
  <si>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</si>
  <si>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</si>
  <si>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</si>
  <si>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</si>
  <si>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</si>
  <si>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</si>
  <si>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</si>
  <si>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</si>
  <si>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</si>
  <si>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</si>
  <si>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</si>
  <si>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</si>
  <si>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</si>
  <si>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</si>
  <si>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</si>
  <si>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</si>
  <si>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</si>
  <si>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</si>
  <si>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</si>
  <si>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</si>
  <si>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</si>
  <si>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</si>
  <si>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</si>
  <si>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</si>
  <si>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</si>
  <si>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</si>
  <si>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</si>
  <si>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</si>
  <si>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</si>
  <si>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</si>
  <si>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</si>
  <si>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</si>
  <si>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</si>
  <si>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</si>
  <si>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</si>
  <si>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</si>
  <si>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</si>
  <si>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</si>
  <si>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</si>
  <si>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</si>
  <si>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</si>
  <si>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</si>
  <si>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</si>
  <si>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</si>
  <si>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</si>
  <si>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</si>
  <si>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</si>
  <si>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</si>
  <si>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</si>
  <si>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</si>
  <si>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</si>
  <si>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</si>
  <si>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</si>
  <si>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</si>
  <si>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</si>
  <si>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</si>
  <si>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</si>
  <si>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</si>
  <si>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</si>
  <si>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</si>
  <si>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</si>
  <si>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</si>
  <si>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</si>
  <si>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</si>
  <si>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</si>
  <si>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</si>
  <si>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</si>
  <si>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</si>
  <si>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</si>
  <si>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</si>
  <si>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</si>
  <si>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</si>
  <si>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</si>
  <si>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</si>
  <si>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</si>
  <si>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</si>
  <si>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</si>
  <si>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</si>
  <si>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</si>
  <si>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</si>
  <si>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</si>
  <si>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</si>
  <si>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</si>
  <si>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</si>
  <si>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</si>
  <si>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</si>
  <si>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</si>
  <si>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</si>
  <si>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</si>
  <si>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</si>
  <si>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</si>
  <si>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</si>
  <si>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</si>
  <si>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</si>
  <si>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</si>
  <si>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</si>
  <si>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</si>
  <si>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</si>
  <si>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</si>
  <si>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</si>
  <si>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</si>
  <si>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</si>
  <si>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</si>
  <si>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</si>
  <si>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</si>
  <si>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</si>
  <si>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</si>
  <si>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</si>
  <si>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</si>
  <si>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</si>
  <si>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</si>
  <si>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</si>
  <si>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</si>
  <si>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</si>
  <si>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</si>
  <si>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</si>
  <si>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</si>
  <si>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</si>
  <si>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</si>
  <si>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</si>
  <si>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</si>
  <si>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</si>
  <si>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</si>
  <si>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</si>
  <si>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</si>
  <si>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</si>
  <si>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</si>
  <si>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</si>
  <si>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</si>
  <si>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</si>
  <si>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</si>
  <si>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</si>
  <si>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</si>
  <si>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</si>
  <si>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</si>
  <si>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</si>
  <si>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</si>
  <si>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</si>
  <si>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</si>
  <si>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</si>
  <si>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</si>
  <si>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</si>
  <si>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</si>
  <si>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</si>
  <si>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</si>
  <si>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</si>
  <si>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</si>
  <si>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</si>
  <si>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</si>
  <si>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</si>
  <si>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</si>
  <si>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</si>
  <si>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</si>
  <si>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</si>
  <si>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</si>
  <si>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</si>
  <si>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</si>
  <si>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</si>
  <si>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</si>
  <si>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</si>
  <si>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</si>
  <si>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</si>
  <si>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</si>
  <si>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</si>
  <si>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</si>
  <si>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</si>
  <si>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</si>
  <si>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</si>
  <si>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</si>
  <si>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</si>
  <si>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</si>
  <si>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</si>
  <si>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</si>
  <si>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</si>
  <si>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</si>
  <si>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</si>
  <si>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</si>
  <si>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</si>
  <si>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</si>
  <si>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</si>
  <si>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</si>
  <si>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</si>
  <si>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</si>
  <si>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</si>
  <si>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</si>
  <si>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</si>
  <si>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</si>
  <si>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</si>
  <si>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</si>
  <si>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</si>
  <si>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</si>
  <si>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</si>
  <si>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</si>
  <si>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</si>
  <si>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</si>
  <si>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</si>
  <si>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</si>
  <si>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</si>
  <si>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</si>
  <si>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</si>
  <si>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</si>
  <si>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</si>
  <si>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</si>
  <si>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</si>
  <si>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</si>
  <si>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</si>
  <si>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</si>
  <si>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</si>
  <si>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</si>
  <si>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</si>
  <si>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</si>
  <si>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</si>
  <si>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</si>
  <si>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</si>
  <si>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</si>
  <si>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</si>
  <si>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</si>
  <si>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</si>
  <si>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</si>
  <si>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</si>
  <si>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</si>
  <si>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</si>
  <si>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</si>
  <si>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</si>
  <si>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</si>
  <si>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</si>
  <si>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</si>
  <si>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</si>
  <si>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</si>
  <si>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</si>
  <si>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</si>
  <si>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</si>
  <si>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</si>
  <si>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</si>
  <si>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</si>
  <si>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</si>
  <si>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</si>
  <si>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</si>
  <si>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</si>
  <si>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</si>
  <si>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</si>
  <si>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</si>
  <si>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</si>
  <si>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</si>
  <si>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</si>
  <si>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</si>
  <si>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</si>
  <si>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</si>
  <si>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</si>
  <si>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</si>
  <si>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</si>
  <si>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</si>
  <si>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</si>
  <si>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</si>
  <si>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</si>
  <si>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</si>
  <si>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</si>
  <si>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</si>
  <si>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</si>
  <si>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</si>
  <si>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</si>
  <si>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</si>
  <si>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</si>
  <si>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</si>
  <si>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</si>
  <si>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</si>
  <si>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</si>
  <si>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</si>
  <si>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</si>
  <si>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</si>
  <si>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</si>
  <si>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</si>
  <si>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</si>
  <si>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</si>
  <si>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</si>
  <si>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</si>
  <si>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</si>
  <si>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</si>
  <si>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</si>
  <si>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</si>
  <si>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</si>
  <si>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</si>
  <si>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</si>
  <si>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</si>
  <si>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</si>
  <si>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</si>
  <si>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</si>
  <si>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</si>
  <si>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</si>
  <si>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</si>
  <si>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</si>
  <si>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</si>
  <si>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</si>
  <si>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</si>
  <si>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</si>
  <si>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</si>
  <si>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</si>
  <si>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</si>
  <si>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</si>
  <si>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</si>
  <si>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</si>
  <si>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</si>
  <si>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</si>
  <si>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</si>
  <si>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</si>
  <si>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</si>
  <si>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</si>
  <si>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</si>
  <si>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</si>
  <si>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</si>
  <si>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</si>
  <si>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</si>
  <si>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</si>
  <si>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</si>
  <si>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</si>
  <si>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</si>
  <si>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</si>
  <si>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</si>
  <si>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</si>
  <si>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</si>
  <si>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</si>
  <si>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</si>
  <si>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</si>
  <si>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</si>
  <si>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</si>
  <si>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</si>
  <si>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</si>
  <si>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</si>
  <si>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</si>
  <si>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</si>
  <si>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</si>
  <si>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</si>
  <si>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</si>
  <si>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</si>
  <si>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</si>
  <si>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</si>
  <si>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</si>
  <si>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</si>
  <si>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</si>
  <si>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</si>
  <si>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</si>
  <si>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</si>
  <si>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</si>
  <si>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</si>
  <si>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</si>
  <si>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</si>
  <si>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</si>
  <si>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</si>
  <si>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</si>
  <si>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</si>
  <si>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</si>
  <si>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</si>
  <si>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</si>
  <si>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</si>
  <si>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</si>
  <si>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</si>
  <si>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</si>
  <si>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</si>
  <si>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</si>
  <si>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</si>
  <si>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</si>
  <si>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</si>
  <si>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</si>
  <si>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</si>
  <si>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</si>
  <si>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</si>
  <si>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</si>
  <si>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</si>
  <si>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</si>
  <si>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</si>
  <si>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</si>
  <si>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</si>
  <si>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</si>
  <si>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</si>
  <si>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</si>
  <si>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</si>
  <si>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</si>
  <si>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</si>
  <si>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</si>
  <si>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</si>
  <si>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</si>
  <si>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</si>
  <si>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</si>
  <si>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</si>
  <si>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</si>
  <si>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</si>
  <si>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</si>
  <si>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</si>
  <si>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</si>
  <si>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</si>
  <si>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</si>
  <si>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</si>
  <si>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</si>
  <si>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</si>
  <si>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</si>
  <si>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</si>
  <si>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</si>
  <si>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</si>
  <si>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</si>
  <si>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</si>
  <si>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</si>
  <si>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</si>
  <si>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</si>
  <si>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</si>
  <si>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</si>
  <si>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</si>
  <si>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</si>
  <si>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</si>
  <si>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</si>
  <si>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</si>
  <si>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</si>
  <si>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</si>
  <si>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</si>
  <si>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</si>
  <si>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</si>
  <si>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</si>
  <si>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</si>
  <si>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</si>
  <si>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</si>
  <si>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</si>
  <si>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</si>
  <si>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</si>
  <si>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</si>
  <si>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</si>
  <si>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</si>
  <si>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</si>
  <si>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</si>
  <si>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</si>
  <si>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</si>
  <si>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</si>
  <si>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</si>
  <si>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</si>
  <si>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</si>
  <si>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</si>
  <si>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</si>
  <si>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</si>
  <si>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</si>
  <si>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</si>
  <si>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</si>
  <si>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</si>
  <si>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</si>
  <si>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</si>
  <si>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</si>
  <si>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</si>
  <si>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</si>
  <si>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</si>
  <si>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</si>
  <si>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</si>
  <si>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</si>
  <si>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</si>
  <si>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</si>
  <si>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</si>
  <si>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</si>
  <si>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</si>
  <si>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</si>
  <si>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</si>
  <si>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</si>
  <si>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</si>
  <si>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</si>
  <si>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</si>
  <si>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</si>
  <si>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</si>
  <si>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</si>
  <si>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</si>
  <si>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</si>
  <si>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</si>
  <si>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</si>
  <si>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</si>
  <si>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</si>
  <si>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</si>
  <si>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</si>
  <si>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</si>
  <si>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</si>
  <si>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</si>
  <si>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</si>
  <si>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</si>
  <si>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</si>
  <si>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</si>
  <si>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</si>
  <si>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</si>
  <si>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</si>
  <si>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</si>
  <si>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</si>
  <si>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</si>
  <si>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</si>
  <si>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</si>
  <si>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</si>
  <si>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</si>
  <si>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</si>
  <si>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</si>
  <si>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</si>
  <si>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</si>
  <si>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</si>
  <si>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</si>
  <si>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</si>
  <si>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</si>
  <si>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</si>
  <si>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</si>
  <si>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</si>
  <si>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</si>
  <si>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</si>
  <si>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</si>
  <si>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</si>
  <si>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</si>
  <si>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</si>
  <si>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</si>
  <si>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</si>
  <si>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</si>
  <si>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</si>
  <si>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</si>
  <si>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</si>
  <si>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</si>
  <si>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</si>
  <si>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</si>
  <si>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</si>
  <si>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</si>
  <si>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</si>
  <si>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</si>
  <si>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</si>
  <si>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</si>
  <si>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</si>
  <si>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</si>
  <si>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</si>
  <si>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</si>
  <si>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</si>
  <si>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</si>
  <si>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</si>
  <si>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</si>
  <si>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</si>
  <si>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</si>
  <si>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</si>
  <si>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</si>
  <si>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</si>
  <si>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</si>
  <si>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</si>
  <si>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</si>
  <si>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</si>
  <si>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</si>
  <si>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</si>
  <si>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</si>
  <si>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</si>
  <si>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</si>
  <si>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</si>
  <si>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</si>
  <si>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</si>
  <si>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</si>
  <si>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</si>
  <si>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</si>
  <si>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</si>
  <si>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</si>
  <si>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</si>
  <si>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</si>
  <si>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</si>
  <si>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</si>
  <si>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</si>
  <si>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</si>
  <si>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</si>
  <si>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</si>
  <si>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</si>
  <si>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</si>
  <si>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</si>
  <si>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</si>
  <si>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</si>
  <si>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</si>
  <si>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</si>
  <si>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</si>
  <si>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</si>
  <si>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</si>
  <si>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</si>
  <si>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</si>
  <si>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</si>
  <si>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</si>
  <si>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</si>
  <si>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</si>
  <si>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</si>
  <si>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</si>
  <si>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</si>
  <si>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</si>
  <si>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</si>
  <si>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</si>
  <si>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</si>
  <si>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</si>
  <si>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</si>
  <si>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</si>
  <si>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</si>
  <si>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</si>
  <si>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</si>
  <si>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</si>
  <si>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</si>
  <si>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</si>
  <si>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</si>
  <si>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</si>
  <si>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</si>
  <si>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</si>
  <si>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</si>
  <si>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</si>
  <si>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</si>
  <si>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</si>
  <si>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</si>
  <si>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</si>
  <si>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</si>
  <si>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</si>
  <si>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</si>
  <si>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</si>
  <si>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</si>
  <si>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</si>
  <si>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</si>
  <si>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</si>
  <si>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</si>
  <si>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</si>
  <si>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</si>
  <si>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</si>
  <si>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</si>
  <si>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</si>
  <si>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</si>
  <si>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</si>
  <si>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</si>
  <si>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</si>
  <si>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</si>
  <si>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</si>
  <si>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</si>
  <si>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</si>
  <si>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</si>
  <si>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</si>
  <si>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</si>
  <si>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</si>
  <si>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</si>
  <si>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</si>
  <si>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</si>
  <si>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</si>
  <si>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</si>
  <si>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</si>
  <si>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</si>
  <si>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</si>
  <si>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</si>
  <si>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</si>
  <si>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</si>
  <si>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</si>
  <si>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</si>
  <si>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</si>
  <si>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</si>
  <si>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</si>
  <si>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</si>
  <si>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</si>
  <si>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</si>
  <si>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</si>
  <si>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</si>
  <si>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</si>
  <si>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</si>
  <si>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</si>
  <si>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</si>
  <si>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</si>
  <si>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</si>
  <si>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</si>
  <si>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</si>
  <si>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</si>
  <si>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</si>
  <si>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</si>
  <si>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</si>
  <si>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</si>
  <si>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</si>
  <si>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</si>
  <si>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</si>
  <si>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</si>
  <si>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</si>
  <si>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</si>
  <si>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</si>
  <si>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</si>
  <si>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</si>
  <si>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</si>
  <si>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</si>
  <si>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</si>
  <si>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</si>
  <si>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</si>
  <si>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</si>
  <si>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</si>
  <si>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</si>
  <si>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</si>
  <si>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</si>
  <si>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</si>
  <si>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</si>
  <si>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</si>
  <si>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</si>
  <si>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</si>
  <si>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</si>
  <si>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</si>
  <si>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</si>
  <si>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</si>
  <si>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</si>
  <si>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</si>
  <si>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</si>
  <si>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</si>
  <si>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</si>
  <si>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</si>
  <si>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</si>
  <si>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</si>
  <si>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</si>
  <si>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</si>
  <si>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</si>
  <si>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</si>
  <si>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</si>
  <si>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</si>
  <si>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</si>
  <si>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</si>
  <si>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</si>
  <si>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</si>
  <si>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</si>
  <si>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</si>
  <si>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</si>
  <si>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</si>
  <si>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</si>
  <si>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</si>
  <si>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</si>
  <si>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</si>
  <si>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</si>
  <si>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</si>
  <si>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</si>
  <si>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</si>
  <si>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</si>
  <si>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</si>
  <si>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</si>
  <si>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</si>
  <si>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</si>
  <si>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</si>
  <si>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</si>
  <si>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</si>
  <si>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</si>
  <si>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</si>
  <si>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</si>
  <si>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</si>
  <si>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</si>
  <si>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</si>
  <si>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</si>
  <si>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</si>
  <si>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</si>
  <si>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</si>
  <si>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</si>
  <si>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</si>
  <si>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</si>
  <si>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</si>
  <si>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</si>
  <si>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</si>
  <si>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</si>
  <si>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</si>
  <si>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</si>
  <si>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</si>
  <si>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</si>
  <si>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</si>
  <si>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</si>
  <si>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</si>
  <si>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</si>
  <si>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</si>
  <si>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</si>
  <si>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</si>
  <si>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</si>
  <si>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</si>
  <si>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</si>
  <si>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</si>
  <si>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</si>
  <si>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</si>
  <si>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</si>
  <si>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</si>
  <si>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</si>
  <si>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</si>
  <si>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</si>
  <si>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</si>
  <si>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</si>
  <si>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</si>
  <si>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</si>
  <si>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</si>
  <si>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</si>
  <si>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</si>
  <si>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</si>
  <si>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</si>
  <si>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</si>
  <si>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</si>
  <si>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</si>
  <si>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</si>
  <si>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</si>
  <si>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</si>
  <si>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</si>
  <si>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</si>
  <si>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</si>
  <si>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</si>
  <si>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</si>
  <si>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</si>
  <si>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</si>
  <si>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</si>
  <si>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</si>
  <si>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</si>
  <si>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</si>
  <si>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</si>
  <si>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</si>
  <si>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</si>
  <si>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</si>
  <si>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</si>
  <si>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</si>
  <si>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</si>
  <si>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</si>
  <si>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</si>
  <si>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</si>
  <si>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</si>
  <si>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</si>
  <si>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</si>
  <si>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</si>
  <si>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</si>
  <si>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</si>
  <si>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</si>
  <si>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</si>
  <si>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</si>
  <si>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</si>
  <si>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</si>
  <si>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</si>
  <si>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</si>
  <si>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</si>
  <si>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</si>
  <si>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</si>
  <si>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</si>
  <si>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</si>
  <si>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</si>
  <si>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</si>
  <si>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</si>
  <si>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</si>
  <si>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</si>
  <si>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</si>
  <si>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</si>
  <si>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</si>
  <si>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</si>
  <si>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</si>
  <si>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</si>
  <si>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</si>
  <si>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</si>
  <si>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</si>
  <si>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</si>
  <si>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</si>
  <si>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</si>
  <si>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</si>
  <si>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</si>
  <si>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</si>
  <si>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</si>
  <si>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</si>
  <si>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</si>
  <si>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</si>
  <si>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</si>
  <si>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</si>
  <si>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</si>
  <si>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</si>
  <si>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</si>
  <si>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</si>
  <si>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</si>
  <si>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</si>
  <si>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</si>
  <si>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</si>
  <si>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</si>
  <si>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</si>
  <si>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</si>
  <si>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</si>
  <si>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</si>
  <si>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</si>
  <si>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</si>
  <si>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</si>
  <si>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</si>
  <si>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</si>
  <si>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</si>
  <si>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</si>
  <si>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</si>
  <si>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</si>
  <si>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</si>
  <si>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</si>
  <si>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</si>
  <si>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</si>
  <si>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</si>
  <si>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</si>
  <si>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</si>
  <si>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</si>
  <si>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</si>
  <si>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</si>
  <si>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</si>
  <si>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</si>
  <si>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</si>
  <si>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</si>
  <si>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</si>
  <si>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</si>
  <si>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</si>
  <si>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</si>
  <si>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</si>
  <si>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</si>
  <si>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</si>
  <si>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</si>
  <si>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</si>
  <si>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</si>
  <si>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</si>
  <si>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</si>
  <si>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</si>
  <si>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</si>
  <si>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</si>
  <si>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</si>
  <si>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</si>
  <si>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</si>
  <si>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</si>
  <si>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</si>
  <si>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</si>
  <si>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</si>
  <si>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</si>
  <si>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</si>
  <si>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</si>
  <si>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</si>
  <si>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</si>
  <si>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</si>
  <si>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</si>
  <si>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</si>
  <si>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</si>
  <si>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</si>
  <si>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</si>
  <si>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</si>
  <si>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</si>
  <si>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</si>
  <si>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</si>
  <si>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</si>
  <si>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</si>
  <si>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</si>
  <si>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</si>
  <si>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</si>
  <si>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</si>
  <si>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</si>
  <si>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</si>
  <si>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</si>
  <si>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</si>
  <si>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</si>
  <si>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</si>
  <si>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</si>
  <si>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</si>
  <si>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</si>
  <si>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</si>
  <si>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</si>
  <si>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</si>
  <si>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</si>
  <si>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</si>
  <si>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</si>
  <si>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</si>
  <si>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</si>
  <si>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</si>
  <si>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</si>
  <si>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</si>
  <si>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</si>
  <si>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</si>
  <si>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</si>
  <si>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</si>
  <si>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</si>
  <si>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</si>
  <si>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</si>
  <si>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</si>
  <si>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</si>
  <si>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</si>
  <si>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</si>
  <si>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</si>
  <si>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</si>
  <si>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</si>
  <si>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</si>
  <si>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</si>
  <si>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</si>
  <si>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</si>
  <si>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</si>
  <si>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</si>
  <si>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</si>
  <si>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</si>
  <si>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</si>
  <si>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</si>
  <si>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</si>
  <si>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</si>
  <si>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</si>
  <si>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</si>
  <si>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</si>
  <si>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</si>
  <si>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</si>
  <si>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</si>
  <si>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</si>
  <si>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</si>
  <si>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</si>
  <si>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</si>
  <si>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</si>
  <si>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</si>
  <si>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</si>
  <si>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</si>
  <si>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</si>
  <si>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</si>
  <si>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</si>
  <si>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</si>
  <si>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</si>
  <si>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</si>
  <si>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</si>
  <si>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</si>
  <si>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</si>
  <si>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</si>
  <si>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</si>
  <si>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</si>
  <si>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</si>
  <si>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</si>
  <si>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</si>
  <si>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</si>
  <si>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</si>
  <si>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</si>
  <si>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</si>
  <si>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</si>
  <si>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</si>
  <si>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</si>
  <si>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</si>
  <si>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</si>
  <si>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</si>
  <si>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</si>
  <si>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</si>
  <si>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</si>
  <si>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</si>
  <si>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</si>
  <si>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</si>
  <si>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</si>
  <si>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</si>
  <si>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</si>
  <si>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</si>
  <si>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</si>
  <si>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</si>
  <si>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</si>
  <si>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</si>
  <si>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</si>
  <si>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</si>
  <si>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</si>
  <si>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</si>
  <si>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</si>
  <si>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</si>
  <si>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</si>
  <si>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</si>
  <si>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</si>
  <si>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</si>
  <si>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</si>
  <si>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</si>
  <si>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</si>
  <si>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</si>
  <si>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</si>
  <si>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</si>
  <si>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</si>
  <si>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</si>
  <si>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</si>
  <si>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</si>
  <si>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</si>
  <si>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</si>
  <si>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</si>
  <si>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</si>
  <si>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</si>
  <si>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</si>
  <si>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</si>
  <si>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</si>
  <si>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</si>
  <si>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</si>
  <si>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</si>
  <si>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</si>
  <si>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</si>
  <si>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</si>
  <si>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</si>
  <si>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</si>
  <si>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</si>
  <si>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</si>
  <si>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</si>
  <si>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</si>
  <si>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</si>
  <si>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</si>
  <si>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</si>
  <si>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</si>
  <si>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</si>
  <si>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</si>
  <si>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</si>
  <si>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</si>
  <si>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</si>
  <si>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</si>
  <si>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</si>
  <si>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</si>
  <si>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</si>
  <si>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</si>
  <si>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</si>
  <si>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</si>
  <si>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</si>
  <si>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</si>
  <si>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</si>
  <si>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</si>
  <si>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</si>
  <si>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</si>
  <si>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</si>
  <si>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</si>
  <si>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</si>
  <si>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</si>
  <si>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</si>
  <si>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</si>
  <si>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</si>
  <si>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</si>
  <si>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</si>
  <si>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</si>
  <si>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</si>
  <si>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</si>
  <si>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</si>
  <si>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</si>
  <si>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</si>
  <si>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</si>
  <si>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</si>
  <si>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</si>
  <si>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</si>
  <si>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</si>
  <si>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</si>
  <si>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</si>
  <si>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</si>
  <si>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</si>
  <si>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</si>
  <si>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</si>
  <si>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</si>
  <si>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</si>
  <si>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</si>
  <si>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</si>
  <si>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</si>
  <si>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</si>
  <si>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</si>
  <si>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</si>
  <si>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</si>
  <si>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</si>
  <si>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</si>
  <si>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</si>
  <si>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</si>
  <si>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</si>
  <si>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</si>
  <si>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</si>
  <si>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</si>
  <si>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</si>
  <si>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</si>
  <si>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</si>
  <si>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</si>
  <si>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</si>
  <si>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</si>
  <si>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</si>
  <si>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</si>
  <si>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</si>
  <si>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</si>
  <si>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</si>
  <si>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</si>
  <si>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</si>
  <si>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</si>
  <si>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</si>
  <si>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</si>
  <si>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</si>
  <si>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</si>
  <si>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</si>
  <si>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</si>
  <si>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</si>
  <si>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</si>
  <si>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</si>
  <si>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</si>
  <si>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</si>
  <si>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</si>
  <si>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</si>
  <si>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</si>
  <si>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</si>
  <si>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</si>
  <si>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</si>
  <si>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</si>
  <si>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</si>
  <si>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</si>
  <si>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</si>
  <si>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</si>
  <si>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</si>
  <si>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</si>
  <si>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</si>
  <si>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</si>
  <si>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</si>
  <si>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</si>
  <si>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</si>
  <si>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</si>
  <si>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</si>
  <si>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</si>
  <si>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</si>
  <si>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</si>
  <si>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</si>
  <si>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</si>
  <si>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</si>
  <si>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</si>
  <si>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</si>
  <si>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</si>
  <si>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</si>
  <si>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</si>
  <si>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</si>
  <si>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</si>
  <si>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</si>
  <si>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</si>
  <si>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</si>
  <si>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</si>
  <si>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</si>
  <si>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</si>
  <si>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</si>
  <si>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</si>
  <si>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</si>
  <si>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</si>
  <si>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</si>
  <si>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</si>
  <si>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</si>
  <si>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</si>
  <si>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</si>
  <si>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</si>
  <si>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</si>
  <si>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</si>
  <si>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</si>
  <si>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</si>
  <si>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</si>
  <si>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</si>
  <si>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</si>
  <si>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</si>
  <si>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</si>
  <si>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</si>
  <si>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</si>
  <si>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</si>
  <si>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</si>
  <si>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</si>
  <si>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</si>
  <si>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</si>
  <si>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</si>
  <si>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</si>
  <si>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</si>
  <si>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</si>
  <si>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</si>
  <si>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</si>
  <si>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</si>
  <si>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</si>
  <si>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</si>
  <si>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</si>
  <si>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</si>
  <si>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</si>
  <si>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</si>
  <si>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</si>
  <si>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</si>
  <si>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</si>
  <si>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</si>
  <si>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</si>
  <si>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</si>
  <si>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</si>
  <si>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</si>
  <si>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</si>
  <si>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</si>
  <si>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</si>
  <si>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</si>
  <si>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</si>
  <si>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</si>
  <si>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</si>
  <si>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</si>
  <si>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</si>
  <si>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</si>
  <si>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</si>
  <si>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</si>
  <si>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</si>
  <si>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</si>
  <si>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</si>
  <si>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</si>
  <si>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</si>
  <si>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</si>
  <si>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</si>
  <si>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</si>
  <si>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</si>
  <si>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</si>
  <si>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</si>
  <si>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</si>
  <si>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</si>
  <si>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</si>
  <si>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</si>
  <si>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</si>
  <si>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</si>
  <si>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</si>
  <si>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</si>
  <si>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</si>
  <si>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</si>
  <si>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</si>
  <si>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</si>
  <si>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</si>
  <si>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</si>
  <si>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</si>
  <si>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</si>
  <si>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</si>
  <si>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</si>
  <si>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</si>
  <si>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</si>
  <si>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</si>
  <si>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</si>
  <si>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</si>
  <si>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</si>
  <si>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</si>
  <si>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</si>
  <si>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</si>
  <si>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</si>
  <si>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</si>
  <si>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</si>
  <si>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</si>
  <si>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</si>
  <si>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</si>
  <si>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</si>
  <si>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</si>
  <si>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</si>
  <si>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</si>
  <si>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</si>
  <si>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</si>
  <si>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</si>
  <si>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</si>
  <si>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</si>
  <si>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</si>
  <si>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</si>
  <si>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</si>
  <si>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</si>
  <si>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</si>
  <si>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</si>
  <si>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</si>
  <si>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</si>
  <si>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</si>
  <si>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</si>
  <si>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</si>
  <si>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</si>
  <si>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</si>
  <si>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</si>
  <si>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</si>
  <si>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</si>
  <si>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</si>
  <si>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</si>
  <si>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</si>
  <si>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</si>
  <si>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</si>
  <si>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</si>
  <si>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</si>
  <si>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</si>
  <si>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</si>
  <si>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</si>
  <si>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</si>
  <si>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</si>
  <si>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</si>
  <si>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</si>
  <si>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</si>
  <si>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</si>
  <si>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</si>
  <si>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</si>
  <si>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</si>
  <si>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</si>
  <si>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</si>
  <si>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</si>
  <si>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</si>
  <si>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</si>
  <si>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</si>
  <si>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</si>
  <si>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</si>
  <si>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</si>
  <si>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</si>
  <si>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</si>
  <si>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</si>
  <si>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</si>
  <si>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</si>
  <si>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</si>
  <si>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</si>
  <si>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</si>
  <si>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</si>
  <si>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</si>
  <si>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</si>
  <si>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</si>
  <si>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</si>
  <si>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</si>
  <si>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</si>
  <si>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</si>
  <si>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</si>
  <si>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</si>
  <si>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</si>
  <si>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</si>
  <si>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</si>
  <si>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</si>
  <si>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</si>
  <si>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</si>
  <si>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</si>
  <si>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</si>
  <si>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</si>
  <si>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</si>
  <si>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</si>
  <si>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</si>
  <si>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</si>
  <si>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</si>
  <si>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</si>
  <si>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</si>
  <si>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</si>
  <si>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</si>
  <si>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</si>
  <si>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</si>
  <si>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</si>
  <si>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</si>
  <si>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</si>
  <si>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</si>
  <si>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</si>
  <si>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</si>
  <si>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</si>
  <si>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</si>
  <si>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</si>
  <si>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</si>
  <si>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</si>
  <si>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</si>
  <si>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</si>
  <si>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</si>
  <si>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</si>
  <si>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</si>
  <si>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</si>
  <si>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</si>
  <si>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</si>
  <si>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</si>
  <si>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</si>
  <si>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</si>
  <si>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</si>
  <si>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</si>
  <si>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</si>
  <si>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</si>
  <si>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</si>
  <si>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</si>
  <si>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</si>
  <si>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</si>
  <si>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</si>
  <si>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</si>
  <si>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</si>
  <si>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</si>
  <si>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</si>
  <si>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</si>
  <si>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</si>
  <si>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</si>
  <si>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</si>
  <si>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</si>
  <si>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</si>
  <si>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</si>
  <si>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</si>
  <si>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</si>
  <si>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</si>
  <si>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</si>
  <si>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</si>
  <si>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</si>
  <si>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</si>
  <si>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</si>
  <si>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</si>
  <si>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</si>
  <si>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</si>
  <si>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</si>
  <si>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</si>
  <si>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</si>
  <si>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</si>
  <si>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</si>
  <si>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</si>
  <si>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</si>
  <si>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</si>
  <si>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</si>
  <si>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</si>
  <si>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</si>
  <si>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</si>
  <si>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</si>
  <si>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</si>
  <si>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</si>
  <si>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</si>
  <si>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</si>
  <si>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</si>
  <si>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</si>
  <si>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</si>
  <si>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</si>
  <si>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</si>
  <si>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</si>
  <si>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</si>
  <si>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</si>
  <si>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</si>
  <si>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</si>
  <si>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</si>
  <si>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</si>
  <si>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</si>
  <si>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</si>
  <si>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</si>
  <si>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</si>
  <si>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</si>
  <si>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</si>
  <si>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</si>
  <si>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</si>
  <si>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</si>
  <si>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</si>
  <si>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</si>
  <si>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</si>
  <si>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</si>
  <si>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</si>
  <si>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</si>
  <si>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</si>
  <si>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</si>
  <si>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</si>
  <si>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</si>
  <si>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</si>
  <si>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</si>
  <si>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</si>
  <si>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</si>
  <si>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</si>
  <si>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</si>
  <si>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</si>
  <si>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</si>
  <si>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</si>
  <si>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</si>
  <si>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</si>
  <si>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</si>
  <si>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</si>
  <si>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</si>
  <si>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</si>
  <si>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</si>
  <si>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</si>
  <si>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</si>
  <si>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</si>
  <si>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</si>
  <si>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</si>
  <si>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</si>
  <si>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</si>
  <si>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</si>
  <si>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</si>
  <si>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</si>
  <si>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</si>
  <si>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</si>
  <si>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</si>
  <si>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</si>
  <si>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</si>
  <si>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</si>
  <si>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</si>
  <si>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</si>
  <si>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</si>
  <si>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</si>
  <si>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</si>
  <si>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</si>
  <si>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</si>
  <si>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</si>
  <si>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</si>
  <si>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</si>
  <si>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</si>
  <si>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</si>
  <si>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</si>
  <si>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</si>
  <si>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</si>
  <si>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</si>
  <si>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</si>
  <si>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</si>
  <si>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</si>
  <si>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</si>
  <si>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</si>
  <si>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</si>
  <si>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</si>
  <si>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</si>
  <si>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</si>
  <si>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</si>
  <si>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</si>
  <si>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</si>
  <si>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</si>
  <si>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</si>
  <si>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</si>
  <si>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</si>
  <si>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</si>
  <si>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</si>
  <si>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</si>
  <si>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</si>
  <si>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</si>
  <si>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</si>
  <si>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</si>
  <si>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</si>
  <si>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</si>
  <si>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</si>
  <si>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</si>
  <si>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</si>
  <si>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</si>
  <si>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</si>
  <si>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</si>
  <si>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</si>
  <si>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</si>
  <si>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</si>
  <si>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</si>
  <si>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</si>
  <si>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</si>
  <si>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</si>
  <si>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</si>
  <si>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</si>
  <si>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</si>
  <si>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</si>
  <si>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</si>
  <si>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</si>
  <si>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</si>
  <si>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</si>
  <si>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</si>
  <si>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</si>
  <si>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</si>
  <si>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</si>
  <si>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</si>
  <si>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</si>
  <si>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</si>
  <si>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</si>
  <si>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</si>
  <si>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</si>
  <si>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</si>
  <si>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</si>
  <si>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</si>
  <si>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</si>
  <si>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</si>
  <si>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</si>
  <si>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</si>
  <si>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</si>
  <si>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</si>
  <si>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</si>
  <si>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</si>
  <si>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</si>
  <si>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</si>
  <si>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</si>
  <si>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</si>
  <si>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</si>
  <si>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</si>
  <si>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</si>
  <si>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</si>
  <si>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</si>
  <si>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</si>
  <si>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</si>
  <si>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</si>
  <si>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</si>
  <si>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</si>
  <si>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</si>
  <si>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</si>
  <si>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</si>
  <si>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</si>
  <si>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</si>
  <si>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</si>
  <si>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</si>
  <si>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</si>
  <si>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</si>
  <si>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</si>
  <si>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</si>
  <si>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</si>
  <si>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</si>
  <si>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</si>
  <si>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</si>
  <si>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</si>
  <si>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</si>
  <si>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</si>
  <si>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</si>
  <si>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</si>
  <si>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</si>
  <si>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</si>
  <si>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</si>
  <si>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</si>
  <si>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</si>
  <si>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</si>
  <si>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</si>
  <si>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</si>
  <si>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</si>
  <si>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</si>
  <si>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</si>
  <si>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</si>
  <si>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</si>
  <si>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</si>
  <si>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</si>
  <si>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</si>
  <si>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</si>
  <si>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</si>
  <si>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</si>
  <si>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</si>
  <si>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</si>
  <si>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</si>
  <si>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</si>
  <si>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</si>
  <si>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</si>
  <si>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</si>
  <si>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</si>
  <si>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</si>
  <si>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</si>
  <si>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</si>
  <si>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</si>
  <si>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</si>
  <si>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</si>
  <si>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</si>
  <si>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</si>
  <si>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</si>
  <si>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</si>
  <si>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</si>
  <si>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</si>
  <si>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</si>
  <si>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</si>
  <si>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</si>
  <si>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</si>
  <si>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</si>
  <si>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</si>
  <si>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</si>
  <si>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</si>
  <si>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</si>
  <si>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</si>
  <si>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</si>
  <si>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</si>
  <si>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</si>
  <si>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</si>
  <si>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</si>
  <si>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</si>
  <si>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</si>
  <si>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</si>
  <si>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</si>
  <si>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</si>
  <si>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</si>
  <si>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</si>
  <si>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</si>
  <si>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</si>
  <si>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</si>
  <si>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</si>
  <si>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</si>
  <si>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</si>
  <si>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</si>
  <si>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</si>
  <si>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</si>
  <si>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</si>
  <si>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</si>
  <si>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</si>
  <si>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</si>
  <si>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</si>
  <si>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</si>
  <si>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</si>
  <si>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</si>
  <si>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</si>
  <si>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</si>
  <si>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</si>
  <si>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</si>
  <si>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</si>
  <si>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</si>
  <si>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</si>
  <si>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</si>
  <si>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</si>
  <si>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</si>
  <si>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</si>
  <si>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</si>
  <si>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</si>
  <si>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</si>
  <si>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</si>
  <si>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</si>
  <si>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</si>
  <si>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</si>
  <si>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</si>
  <si>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</si>
  <si>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</si>
  <si>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</si>
  <si>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</si>
  <si>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</si>
  <si>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</si>
  <si>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</si>
  <si>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</si>
  <si>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</si>
  <si>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</si>
  <si>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</si>
  <si>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</si>
  <si>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</si>
  <si>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</si>
  <si>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</si>
  <si>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</si>
  <si>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</si>
  <si>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</si>
  <si>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</si>
  <si>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</si>
  <si>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</si>
  <si>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</si>
  <si>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</si>
  <si>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</si>
  <si>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</si>
  <si>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</si>
  <si>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</si>
  <si>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</si>
  <si>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</si>
  <si>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</si>
  <si>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</si>
  <si>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</si>
  <si>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</si>
  <si>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</si>
  <si>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</si>
  <si>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</si>
  <si>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</si>
  <si>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</si>
  <si>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</si>
  <si>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</si>
  <si>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</si>
  <si>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</si>
  <si>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</si>
  <si>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</si>
  <si>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</si>
  <si>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</si>
  <si>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</si>
  <si>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</si>
  <si>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</si>
  <si>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</si>
  <si>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</si>
  <si>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</si>
  <si>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</si>
  <si>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</si>
  <si>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</si>
  <si>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</si>
  <si>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</si>
  <si>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</si>
  <si>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</si>
  <si>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</si>
  <si>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</si>
  <si>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</si>
  <si>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</si>
  <si>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</si>
  <si>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</si>
  <si>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</si>
  <si>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</si>
  <si>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</si>
  <si>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</si>
  <si>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</si>
  <si>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</si>
  <si>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</si>
  <si>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</si>
  <si>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</si>
  <si>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</si>
  <si>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</si>
  <si>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</si>
  <si>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</si>
  <si>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</si>
  <si>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</si>
  <si>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</si>
  <si>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</si>
  <si>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</si>
  <si>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</si>
  <si>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</si>
  <si>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</si>
  <si>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</si>
  <si>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</si>
  <si>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</si>
  <si>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</si>
  <si>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</si>
  <si>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</si>
  <si>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</si>
  <si>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</si>
  <si>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</si>
  <si>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</si>
  <si>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</si>
  <si>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</si>
  <si>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</si>
  <si>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</si>
  <si>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</si>
  <si>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</si>
  <si>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</si>
  <si>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</si>
  <si>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</si>
  <si>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</si>
  <si>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</si>
  <si>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</si>
  <si>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</si>
  <si>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</si>
  <si>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</si>
  <si>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</si>
  <si>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</si>
  <si>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</si>
  <si>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</si>
  <si>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</si>
  <si>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</si>
  <si>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</si>
  <si>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</si>
  <si>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</si>
  <si>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</si>
  <si>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</si>
  <si>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</si>
  <si>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</si>
  <si>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</si>
  <si>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</si>
  <si>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</si>
  <si>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</si>
  <si>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</si>
  <si>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</si>
  <si>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</si>
  <si>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</si>
  <si>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</si>
  <si>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</si>
  <si>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</si>
  <si>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</si>
  <si>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</si>
  <si>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</si>
  <si>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</si>
  <si>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</si>
  <si>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</si>
  <si>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</si>
  <si>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</si>
  <si>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</si>
  <si>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</si>
  <si>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</si>
  <si>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</si>
  <si>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</si>
  <si>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</si>
  <si>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</si>
  <si>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</si>
  <si>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</si>
  <si>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</si>
  <si>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</si>
  <si>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</si>
  <si>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</si>
  <si>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</si>
  <si>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</si>
  <si>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</si>
  <si>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</si>
  <si>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</si>
  <si>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</si>
  <si>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</si>
  <si>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</si>
  <si>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</si>
  <si>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</si>
  <si>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</si>
  <si>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</si>
  <si>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</si>
  <si>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</si>
  <si>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</si>
  <si>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</si>
  <si>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</si>
  <si>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</si>
  <si>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</si>
  <si>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</si>
  <si>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</si>
  <si>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</si>
  <si>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</si>
  <si>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</si>
  <si>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</si>
  <si>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</si>
  <si>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</si>
  <si>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</si>
  <si>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</si>
  <si>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</si>
  <si>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</si>
  <si>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</si>
  <si>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</si>
  <si>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</si>
  <si>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</si>
  <si>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</si>
  <si>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</si>
  <si>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</si>
  <si>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</si>
  <si>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</si>
  <si>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</si>
  <si>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</si>
  <si>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</si>
  <si>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</si>
  <si>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</si>
  <si>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</si>
  <si>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</si>
  <si>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</si>
  <si>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</si>
  <si>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</si>
  <si>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</si>
  <si>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</si>
  <si>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</si>
  <si>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</si>
  <si>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</si>
  <si>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</si>
  <si>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</si>
  <si>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</si>
  <si>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</si>
  <si>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</si>
  <si>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</si>
  <si>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</si>
  <si>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</si>
  <si>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</si>
  <si>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</si>
  <si>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</si>
  <si>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</si>
  <si>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</si>
  <si>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</si>
  <si>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</si>
  <si>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</si>
  <si>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</si>
  <si>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</si>
  <si>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</si>
  <si>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</si>
  <si>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</si>
  <si>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</si>
  <si>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</si>
  <si>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</si>
  <si>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</si>
  <si>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</si>
  <si>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</si>
  <si>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</si>
  <si>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</si>
  <si>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</si>
  <si>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</si>
  <si>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</si>
  <si>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</si>
  <si>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</si>
  <si>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</si>
  <si>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</si>
  <si>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</si>
  <si>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</si>
  <si>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</si>
  <si>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</si>
  <si>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</si>
  <si>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</si>
  <si>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</si>
  <si>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</si>
  <si>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</si>
  <si>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</si>
  <si>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</si>
  <si>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</si>
  <si>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</si>
  <si>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</si>
  <si>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</si>
  <si>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</si>
  <si>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</si>
  <si>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</si>
  <si>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</si>
  <si>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</si>
  <si>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</si>
  <si>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</si>
  <si>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</si>
  <si>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</si>
  <si>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</si>
  <si>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</si>
  <si>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</si>
  <si>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</si>
  <si>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</si>
  <si>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</si>
  <si>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</si>
  <si>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</si>
  <si>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</si>
  <si>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</si>
  <si>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</si>
  <si>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</si>
  <si>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</si>
  <si>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</si>
  <si>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</si>
  <si>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</si>
  <si>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</si>
  <si>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</si>
  <si>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</si>
  <si>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</si>
  <si>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</si>
  <si>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</si>
  <si>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</si>
  <si>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</si>
  <si>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</si>
  <si>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</si>
  <si>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</si>
  <si>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</si>
  <si>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</si>
  <si>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</si>
  <si>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</si>
  <si>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</si>
  <si>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</si>
  <si>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</si>
  <si>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</si>
  <si>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</si>
  <si>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</si>
  <si>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</si>
  <si>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</si>
  <si>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</si>
  <si>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</si>
  <si>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</si>
  <si>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</si>
  <si>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</si>
  <si>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</si>
  <si>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</si>
  <si>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</si>
  <si>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</si>
  <si>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</si>
  <si>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</si>
  <si>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</si>
  <si>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</si>
  <si>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</si>
  <si>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</si>
  <si>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</si>
  <si>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</si>
  <si>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</si>
  <si>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</si>
  <si>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</si>
  <si>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</si>
  <si>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</si>
  <si>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</si>
  <si>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</si>
  <si>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</si>
  <si>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</si>
  <si>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</si>
  <si>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</si>
  <si>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</si>
  <si>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</si>
  <si>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</si>
  <si>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</si>
  <si>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</si>
  <si>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</si>
  <si>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</si>
  <si>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</si>
  <si>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</si>
  <si>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</si>
  <si>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</si>
  <si>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</si>
  <si>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</si>
  <si>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</si>
  <si>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</si>
  <si>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</si>
  <si>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</si>
  <si>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</si>
  <si>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</si>
  <si>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</si>
  <si>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</si>
  <si>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</si>
  <si>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</si>
  <si>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</si>
  <si>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</si>
  <si>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</si>
  <si>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</si>
  <si>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</si>
  <si>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</si>
  <si>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</si>
  <si>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</si>
  <si>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</si>
  <si>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</si>
  <si>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</si>
  <si>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</si>
  <si>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</si>
  <si>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</si>
  <si>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</si>
  <si>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</si>
  <si>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</si>
  <si>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</si>
  <si>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</si>
  <si>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</si>
  <si>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</si>
  <si>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</si>
  <si>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</si>
  <si>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</si>
  <si>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</si>
  <si>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</si>
  <si>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</si>
  <si>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</si>
  <si>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</si>
  <si>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</si>
  <si>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</si>
  <si>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</si>
  <si>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</si>
  <si>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</si>
  <si>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</si>
  <si>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</si>
  <si>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</si>
  <si>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</si>
  <si>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</si>
  <si>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</si>
  <si>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</si>
  <si>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</si>
  <si>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</si>
  <si>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</si>
  <si>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</si>
  <si>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</si>
  <si>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</si>
  <si>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</si>
  <si>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</si>
  <si>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</si>
  <si>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</si>
  <si>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</si>
  <si>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</si>
  <si>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</si>
  <si>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</si>
  <si>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</si>
  <si>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</si>
  <si>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</si>
  <si>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</si>
  <si>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</si>
  <si>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</si>
  <si>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</si>
  <si>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</si>
  <si>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</si>
  <si>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</si>
  <si>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</si>
  <si>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</si>
  <si>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</si>
  <si>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</si>
  <si>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</si>
  <si>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</si>
  <si>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</si>
  <si>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</si>
  <si>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</si>
  <si>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</si>
  <si>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</si>
  <si>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</si>
  <si>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</si>
  <si>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</si>
  <si>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</si>
  <si>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</si>
  <si>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</si>
  <si>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</si>
  <si>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</si>
  <si>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</si>
  <si>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</si>
  <si>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</si>
  <si>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</si>
  <si>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</si>
  <si>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</si>
  <si>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</si>
  <si>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</si>
  <si>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</si>
  <si>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</si>
  <si>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</si>
  <si>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</si>
  <si>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</si>
  <si>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</si>
  <si>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</si>
  <si>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</si>
  <si>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</si>
  <si>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</si>
  <si>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</si>
  <si>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</si>
  <si>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</si>
  <si>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</si>
  <si>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</si>
  <si>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</si>
  <si>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</si>
  <si>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</si>
  <si>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</si>
  <si>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</si>
  <si>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</si>
  <si>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</si>
  <si>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</si>
  <si>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</si>
  <si>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</si>
  <si>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</si>
  <si>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</si>
  <si>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</si>
  <si>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</si>
  <si>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</si>
  <si>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</si>
  <si>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</si>
  <si>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</si>
  <si>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</si>
  <si>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</si>
  <si>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</si>
  <si>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</si>
  <si>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</si>
  <si>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</si>
  <si>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</si>
  <si>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</si>
  <si>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</si>
  <si>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</si>
  <si>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</si>
  <si>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</si>
  <si>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</si>
  <si>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</si>
  <si>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</si>
  <si>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</si>
  <si>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</si>
  <si>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</si>
  <si>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</si>
  <si>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</si>
  <si>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</si>
  <si>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</si>
  <si>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</si>
  <si>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</si>
  <si>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</si>
  <si>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</si>
  <si>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</si>
  <si>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</si>
  <si>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</si>
  <si>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</si>
  <si>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</si>
  <si>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</si>
  <si>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</si>
  <si>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</si>
  <si>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</si>
  <si>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</si>
  <si>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</si>
  <si>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</si>
  <si>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</si>
  <si>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</si>
  <si>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</si>
  <si>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</si>
  <si>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</si>
  <si>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</si>
  <si>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</si>
  <si>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</si>
  <si>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</si>
  <si>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</si>
  <si>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</si>
  <si>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</si>
  <si>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</si>
  <si>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</si>
  <si>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</si>
  <si>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</si>
  <si>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</si>
  <si>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</si>
  <si>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</si>
  <si>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</si>
  <si>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</si>
  <si>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</si>
  <si>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</si>
  <si>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</si>
  <si>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</si>
  <si>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</si>
  <si>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</si>
  <si>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</si>
  <si>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</si>
  <si>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</si>
  <si>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</si>
  <si>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</si>
  <si>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</si>
  <si>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</si>
  <si>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</si>
  <si>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</si>
  <si>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</si>
  <si>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</si>
  <si>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</si>
  <si>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</si>
  <si>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</si>
  <si>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</si>
  <si>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</si>
  <si>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</si>
  <si>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</si>
  <si>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</si>
  <si>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</si>
  <si>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</si>
  <si>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</si>
  <si>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</si>
  <si>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</si>
  <si>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</si>
  <si>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</si>
  <si>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</si>
  <si>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</si>
  <si>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</si>
  <si>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</si>
  <si>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</si>
  <si>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</si>
  <si>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</si>
  <si>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</si>
  <si>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</si>
  <si>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</si>
  <si>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</si>
  <si>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</si>
  <si>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</si>
  <si>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</si>
  <si>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</si>
  <si>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</si>
  <si>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</si>
  <si>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</si>
  <si>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</si>
  <si>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</si>
  <si>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</si>
  <si>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</si>
  <si>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</si>
  <si>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</si>
  <si>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</si>
  <si>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</si>
  <si>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</si>
  <si>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</si>
  <si>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</si>
  <si>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</si>
  <si>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</si>
  <si>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</si>
  <si>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</si>
  <si>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</si>
  <si>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</si>
  <si>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</si>
  <si>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</si>
  <si>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</si>
  <si>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</si>
  <si>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</si>
  <si>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</si>
  <si>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</si>
  <si>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</si>
  <si>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</si>
  <si>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</si>
  <si>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</si>
  <si>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</si>
  <si>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</si>
  <si>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</si>
  <si>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</si>
  <si>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</si>
  <si>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</si>
  <si>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</si>
  <si>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</si>
  <si>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</si>
  <si>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</si>
  <si>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</si>
  <si>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</si>
  <si>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</si>
  <si>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</si>
  <si>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</si>
  <si>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</si>
  <si>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</si>
  <si>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</si>
  <si>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</si>
  <si>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</si>
  <si>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</si>
  <si>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</si>
  <si>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</si>
  <si>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</si>
  <si>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</si>
  <si>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</si>
  <si>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</si>
  <si>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</si>
  <si>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</si>
  <si>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</si>
  <si>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</si>
  <si>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</si>
  <si>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</si>
  <si>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</si>
  <si>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</si>
  <si>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</si>
  <si>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</si>
  <si>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</si>
  <si>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</si>
  <si>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</si>
  <si>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</si>
  <si>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</si>
  <si>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</si>
  <si>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</si>
  <si>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</si>
  <si>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</si>
  <si>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</si>
  <si>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</si>
  <si>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</si>
  <si>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</si>
  <si>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</si>
  <si>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</si>
  <si>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</si>
  <si>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</si>
  <si>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</si>
  <si>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</si>
  <si>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</si>
  <si>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</si>
  <si>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</si>
  <si>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</si>
  <si>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</si>
  <si>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</si>
  <si>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</si>
  <si>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</si>
  <si>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</si>
  <si>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</si>
  <si>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</si>
  <si>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</si>
  <si>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</si>
  <si>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</si>
  <si>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</si>
  <si>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</si>
  <si>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</si>
  <si>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</si>
  <si>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</si>
  <si>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</si>
  <si>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</si>
  <si>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</si>
  <si>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</si>
  <si>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</si>
  <si>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</si>
  <si>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</si>
  <si>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</si>
  <si>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</si>
  <si>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</si>
  <si>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</si>
  <si>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</si>
  <si>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</si>
  <si>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</si>
  <si>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</si>
  <si>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</si>
  <si>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</si>
  <si>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</si>
  <si>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</si>
  <si>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</si>
  <si>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</si>
  <si>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</si>
  <si>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</si>
  <si>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</si>
  <si>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</si>
  <si>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</si>
  <si>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</si>
  <si>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</si>
  <si>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</si>
  <si>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</si>
  <si>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</si>
  <si>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</si>
  <si>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</si>
  <si>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</si>
  <si>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</si>
  <si>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</si>
  <si>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</si>
  <si>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</si>
  <si>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</si>
  <si>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</si>
  <si>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</si>
  <si>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</si>
  <si>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</si>
  <si>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</si>
  <si>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</si>
  <si>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</si>
  <si>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</si>
  <si>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</si>
  <si>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</si>
  <si>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</si>
  <si>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</si>
  <si>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</si>
  <si>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</si>
  <si>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</si>
  <si>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</si>
  <si>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</si>
  <si>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</si>
  <si>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</si>
  <si>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</si>
  <si>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</si>
  <si>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</si>
  <si>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</si>
  <si>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</si>
  <si>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</si>
  <si>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</si>
  <si>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</si>
  <si>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</si>
  <si>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</si>
  <si>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</si>
  <si>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</si>
  <si>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</si>
  <si>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</si>
  <si>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</si>
  <si>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</si>
  <si>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</si>
  <si>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</si>
  <si>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</si>
  <si>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</si>
  <si>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</si>
  <si>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</si>
  <si>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</si>
  <si>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</si>
  <si>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</si>
  <si>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</si>
  <si>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</si>
  <si>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</si>
  <si>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</si>
  <si>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</si>
  <si>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</si>
  <si>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</si>
  <si>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</si>
  <si>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</si>
  <si>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</si>
  <si>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</si>
  <si>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</si>
  <si>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</si>
  <si>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</si>
  <si>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</si>
  <si>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</si>
  <si>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</si>
  <si>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</si>
  <si>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</si>
  <si>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</si>
  <si>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</si>
  <si>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</si>
  <si>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</si>
  <si>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</si>
  <si>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</si>
  <si>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</si>
  <si>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</si>
  <si>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</si>
  <si>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</si>
  <si>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</si>
  <si>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</si>
  <si>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</si>
  <si>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</si>
  <si>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</si>
  <si>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</si>
  <si>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</si>
  <si>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</si>
  <si>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</si>
  <si>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</si>
  <si>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</si>
  <si>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</si>
  <si>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</si>
  <si>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</si>
  <si>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</si>
  <si>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</si>
  <si>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</si>
  <si>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</si>
  <si>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</si>
  <si>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</si>
  <si>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</si>
  <si>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</si>
  <si>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</si>
  <si>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</si>
  <si>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</si>
  <si>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</si>
  <si>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</si>
  <si>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</si>
  <si>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</si>
  <si>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</si>
  <si>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</si>
  <si>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</si>
  <si>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</si>
  <si>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</si>
  <si>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</si>
  <si>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</si>
  <si>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</si>
  <si>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</si>
  <si>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</si>
  <si>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</si>
  <si>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</si>
  <si>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</si>
  <si>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</si>
  <si>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</si>
  <si>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</si>
  <si>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</si>
  <si>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</si>
  <si>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</si>
  <si>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</si>
  <si>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</si>
  <si>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</si>
  <si>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</si>
  <si>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</si>
  <si>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</si>
  <si>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</si>
  <si>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</si>
  <si>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</si>
  <si>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</si>
  <si>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</si>
  <si>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</si>
  <si>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</si>
  <si>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</si>
  <si>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</si>
  <si>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</si>
  <si>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</si>
  <si>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</si>
  <si>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</si>
  <si>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</si>
  <si>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</si>
  <si>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</si>
  <si>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</si>
  <si>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</si>
  <si>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</si>
  <si>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</si>
  <si>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</si>
  <si>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</si>
  <si>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</si>
  <si>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</si>
  <si>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</si>
  <si>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</si>
  <si>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</si>
  <si>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</si>
  <si>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</si>
  <si>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</si>
  <si>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</si>
  <si>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</si>
  <si>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</si>
  <si>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</si>
  <si>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</si>
  <si>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</si>
  <si>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</si>
  <si>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</si>
  <si>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</si>
  <si>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</si>
  <si>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</si>
  <si>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</si>
  <si>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</si>
  <si>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</si>
  <si>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</si>
  <si>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</si>
  <si>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</si>
  <si>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</si>
  <si>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</si>
  <si>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</si>
  <si>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</si>
  <si>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</si>
  <si>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</si>
  <si>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</si>
  <si>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</si>
  <si>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</si>
  <si>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</si>
  <si>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</si>
  <si>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</si>
  <si>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</si>
  <si>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</si>
  <si>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</si>
  <si>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</si>
  <si>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</si>
  <si>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</si>
  <si>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</si>
  <si>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</si>
  <si>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</si>
  <si>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</si>
  <si>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</si>
  <si>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</si>
  <si>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</si>
  <si>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</si>
  <si>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</si>
  <si>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</si>
  <si>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</si>
  <si>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</si>
  <si>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</si>
  <si>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</si>
  <si>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</si>
  <si>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</si>
  <si>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</si>
  <si>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</si>
  <si>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</si>
  <si>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</si>
  <si>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</si>
  <si>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</si>
  <si>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</si>
  <si>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</si>
  <si>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</si>
  <si>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</si>
  <si>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</si>
  <si>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</si>
  <si>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</si>
  <si>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</si>
  <si>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</si>
  <si>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</si>
  <si>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</si>
  <si>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</si>
  <si>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</si>
  <si>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</si>
  <si>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</si>
  <si>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</si>
  <si>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</si>
  <si>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</si>
  <si>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</si>
  <si>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</si>
  <si>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</si>
  <si>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</si>
  <si>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</si>
  <si>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</si>
  <si>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</si>
  <si>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</si>
  <si>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</si>
  <si>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</si>
  <si>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</si>
  <si>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</si>
  <si>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</si>
  <si>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</si>
  <si>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</si>
  <si>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</si>
  <si>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</si>
  <si>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</si>
  <si>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</si>
  <si>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</si>
  <si>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</si>
  <si>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</si>
  <si>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</si>
  <si>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</si>
  <si>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</si>
  <si>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</si>
  <si>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</si>
  <si>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</si>
  <si>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</si>
  <si>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</si>
  <si>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</si>
  <si>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</si>
  <si>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</si>
  <si>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</si>
  <si>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</si>
  <si>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</si>
  <si>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</si>
  <si>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</si>
  <si>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</si>
  <si>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</si>
  <si>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</si>
  <si>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</si>
  <si>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</si>
  <si>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</si>
  <si>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</si>
  <si>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</si>
  <si>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</si>
  <si>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</si>
  <si>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</si>
  <si>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</si>
  <si>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</si>
  <si>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</si>
  <si>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</si>
  <si>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</si>
  <si>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</si>
  <si>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</si>
  <si>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</si>
  <si>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</si>
  <si>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</si>
  <si>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</si>
  <si>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</si>
  <si>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</si>
  <si>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</si>
  <si>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</si>
  <si>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</si>
  <si>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</si>
  <si>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</si>
  <si>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</si>
  <si>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</si>
  <si>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</si>
  <si>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</si>
  <si>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</si>
  <si>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</si>
  <si>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</si>
  <si>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</si>
  <si>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</si>
  <si>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</si>
  <si>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</si>
  <si>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</si>
  <si>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</si>
  <si>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</si>
  <si>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</si>
  <si>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</si>
  <si>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</si>
  <si>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</si>
  <si>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</si>
  <si>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</si>
  <si>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</si>
  <si>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</si>
  <si>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</si>
  <si>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</si>
  <si>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</si>
  <si>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</si>
  <si>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</si>
  <si>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</si>
  <si>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</si>
  <si>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</si>
  <si>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</si>
  <si>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</si>
  <si>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</si>
  <si>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</si>
  <si>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</si>
  <si>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</si>
  <si>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</si>
  <si>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</si>
  <si>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</si>
  <si>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</si>
  <si>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</si>
  <si>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</si>
  <si>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</si>
  <si>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</si>
  <si>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</si>
  <si>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</si>
  <si>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</si>
  <si>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</si>
  <si>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</si>
  <si>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</si>
  <si>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</si>
  <si>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</si>
  <si>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</si>
  <si>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</si>
  <si>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</si>
  <si>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</si>
  <si>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</si>
  <si>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</si>
  <si>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</si>
  <si>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</si>
  <si>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</si>
  <si>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</si>
  <si>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</si>
  <si>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</si>
  <si>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</si>
  <si>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</si>
  <si>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</si>
  <si>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</si>
  <si>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</si>
  <si>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</si>
  <si>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</si>
  <si>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</si>
  <si>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</si>
  <si>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</si>
  <si>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</si>
  <si>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</si>
  <si>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</si>
  <si>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</si>
  <si>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</si>
  <si>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</si>
  <si>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</si>
  <si>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</si>
  <si>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</si>
  <si>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</si>
  <si>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</si>
  <si>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</si>
  <si>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</si>
  <si>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</si>
  <si>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</si>
  <si>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</si>
  <si>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</si>
  <si>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</si>
  <si>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</si>
  <si>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</si>
  <si>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</si>
  <si>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</si>
  <si>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</si>
  <si>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</si>
  <si>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</si>
  <si>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</si>
  <si>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</si>
  <si>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</si>
  <si>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</si>
  <si>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</si>
  <si>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</si>
  <si>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</si>
  <si>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</si>
  <si>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</si>
  <si>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</si>
  <si>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</si>
  <si>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</si>
  <si>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</si>
  <si>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</si>
  <si>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</si>
  <si>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</si>
  <si>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</si>
  <si>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</si>
  <si>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</si>
  <si>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</si>
  <si>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</si>
  <si>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</si>
  <si>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</si>
  <si>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</si>
  <si>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</si>
  <si>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</si>
  <si>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</si>
  <si>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</si>
  <si>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</si>
  <si>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</si>
  <si>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</si>
  <si>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</si>
  <si>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</si>
  <si>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</si>
  <si>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</si>
  <si>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</si>
  <si>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</si>
  <si>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</si>
  <si>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</si>
  <si>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</si>
  <si>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</si>
  <si>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</si>
  <si>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</si>
  <si>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</si>
  <si>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</si>
  <si>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</si>
  <si>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</si>
  <si>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</si>
  <si>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</si>
  <si>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</si>
  <si>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</si>
  <si>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</si>
  <si>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</si>
  <si>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</si>
  <si>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</si>
  <si>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</si>
  <si>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</si>
  <si>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</si>
  <si>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</si>
  <si>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</si>
  <si>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</si>
  <si>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</si>
  <si>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</si>
  <si>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</si>
  <si>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</si>
  <si>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</si>
  <si>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</si>
  <si>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</si>
  <si>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</si>
  <si>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</si>
  <si>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</si>
  <si>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</si>
  <si>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</si>
  <si>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</si>
  <si>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</si>
  <si>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</si>
  <si>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</si>
  <si>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</si>
  <si>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</si>
  <si>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</si>
  <si>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</si>
  <si>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</si>
  <si>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</si>
  <si>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</si>
  <si>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</si>
  <si>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</si>
  <si>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</si>
  <si>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</si>
  <si>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</si>
  <si>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</si>
  <si>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</si>
  <si>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</si>
  <si>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</si>
  <si>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</si>
  <si>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</si>
  <si>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</si>
  <si>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</si>
  <si>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</si>
  <si>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</si>
  <si>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</si>
  <si>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</si>
  <si>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</si>
  <si>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</si>
  <si>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</si>
  <si>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</si>
  <si>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</si>
  <si>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</si>
  <si>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</si>
  <si>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</si>
  <si>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</si>
  <si>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</si>
  <si>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</si>
  <si>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</si>
  <si>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</si>
  <si>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</si>
  <si>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</si>
  <si>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</si>
  <si>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</si>
  <si>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</si>
  <si>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</si>
  <si>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</si>
  <si>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</si>
  <si>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</si>
  <si>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</si>
  <si>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</si>
  <si>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</si>
  <si>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</si>
  <si>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</si>
  <si>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</si>
  <si>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</si>
  <si>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</si>
  <si>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</si>
  <si>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</si>
  <si>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</si>
  <si>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</si>
  <si>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</si>
  <si>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</si>
  <si>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</si>
  <si>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</si>
  <si>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</si>
  <si>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</si>
  <si>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</si>
  <si>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</si>
  <si>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</si>
  <si>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</si>
  <si>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</si>
  <si>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</si>
  <si>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</si>
  <si>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</si>
  <si>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</si>
  <si>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</si>
  <si>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</si>
  <si>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</si>
  <si>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</si>
  <si>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</si>
  <si>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</si>
  <si>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</si>
  <si>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</si>
  <si>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</si>
  <si>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</si>
  <si>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</si>
  <si>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</si>
  <si>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</si>
  <si>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</si>
  <si>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</si>
  <si>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</si>
  <si>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</si>
  <si>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</si>
  <si>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</si>
  <si>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</si>
  <si>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</si>
  <si>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</si>
  <si>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</si>
  <si>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</si>
  <si>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</si>
  <si>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</si>
  <si>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</si>
  <si>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</si>
  <si>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</si>
  <si>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</si>
  <si>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</si>
  <si>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</si>
  <si>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</si>
  <si>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</si>
  <si>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</si>
  <si>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</si>
  <si>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</si>
  <si>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</si>
  <si>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</si>
  <si>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</si>
  <si>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</si>
  <si>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</si>
  <si>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</si>
  <si>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</si>
  <si>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</si>
  <si>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</si>
  <si>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</si>
  <si>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</si>
  <si>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</si>
  <si>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</si>
  <si>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</si>
  <si>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</si>
  <si>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</si>
  <si>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</si>
  <si>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</si>
  <si>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</si>
  <si>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</si>
  <si>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</si>
  <si>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</si>
  <si>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</si>
  <si>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</si>
  <si>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</si>
  <si>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</si>
  <si>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</si>
  <si>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</si>
  <si>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</si>
  <si>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</si>
  <si>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</si>
  <si>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</si>
  <si>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</si>
  <si>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</si>
  <si>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</si>
  <si>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</si>
  <si>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</si>
  <si>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</si>
  <si>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</si>
  <si>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</si>
  <si>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</si>
  <si>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</si>
  <si>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</si>
  <si>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</si>
  <si>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</si>
  <si>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</si>
  <si>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</si>
  <si>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</si>
  <si>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</si>
  <si>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</si>
  <si>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</si>
  <si>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</si>
  <si>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</si>
  <si>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</si>
  <si>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</si>
  <si>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</si>
  <si>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</si>
  <si>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</si>
  <si>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</si>
  <si>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</si>
  <si>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</si>
  <si>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</si>
  <si>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</si>
  <si>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</si>
  <si>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</si>
  <si>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</si>
  <si>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</si>
  <si>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</si>
  <si>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</si>
  <si>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</si>
  <si>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</si>
  <si>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</si>
  <si>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</si>
  <si>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</si>
  <si>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</si>
  <si>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</si>
  <si>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</si>
  <si>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</si>
  <si>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</si>
  <si>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</si>
  <si>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</si>
  <si>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</si>
  <si>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</si>
  <si>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</si>
  <si>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</si>
  <si>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</si>
  <si>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</si>
  <si>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</si>
  <si>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</si>
  <si>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</si>
  <si>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</si>
  <si>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</si>
  <si>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</si>
  <si>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</si>
  <si>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</si>
  <si>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</si>
  <si>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</si>
  <si>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</si>
  <si>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</si>
  <si>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</si>
  <si>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</si>
  <si>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</si>
  <si>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</si>
  <si>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</si>
  <si>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</si>
  <si>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</si>
  <si>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</si>
  <si>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</si>
  <si>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</si>
  <si>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</si>
  <si>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</si>
  <si>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</si>
  <si>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</si>
  <si>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</si>
  <si>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</si>
  <si>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</si>
  <si>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</si>
  <si>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</si>
  <si>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</si>
  <si>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</si>
  <si>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</si>
  <si>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</si>
  <si>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</si>
  <si>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</si>
  <si>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</si>
  <si>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</si>
  <si>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</si>
  <si>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</si>
  <si>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</si>
  <si>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</si>
  <si>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</si>
  <si>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</si>
  <si>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</si>
  <si>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</si>
  <si>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</si>
  <si>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</si>
  <si>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</si>
  <si>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</si>
  <si>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</si>
  <si>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</si>
  <si>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</si>
  <si>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</si>
  <si>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</si>
  <si>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</si>
  <si>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</si>
  <si>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</si>
  <si>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</si>
  <si>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</si>
  <si>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</si>
  <si>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</si>
  <si>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</si>
  <si>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</si>
  <si>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</si>
  <si>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</si>
  <si>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</si>
  <si>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</si>
  <si>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</si>
  <si>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</si>
  <si>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</si>
  <si>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</si>
  <si>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</si>
  <si>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</si>
  <si>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</si>
  <si>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</si>
  <si>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</si>
  <si>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</si>
  <si>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</si>
  <si>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</si>
  <si>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</si>
  <si>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</si>
  <si>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</si>
  <si>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</si>
  <si>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</si>
  <si>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</si>
  <si>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</si>
  <si>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</si>
  <si>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</si>
  <si>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</si>
  <si>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</si>
  <si>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</si>
  <si>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</si>
  <si>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</si>
  <si>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</si>
  <si>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</si>
  <si>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</si>
  <si>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</si>
  <si>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</si>
  <si>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</si>
  <si>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</si>
  <si>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</si>
  <si>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</si>
  <si>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</si>
  <si>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</si>
  <si>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</si>
  <si>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</si>
  <si>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</si>
  <si>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</si>
  <si>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</si>
  <si>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</si>
  <si>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</si>
  <si>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</si>
  <si>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</si>
  <si>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</si>
  <si>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</si>
  <si>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</si>
  <si>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</si>
  <si>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</si>
  <si>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</si>
  <si>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</si>
  <si>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</si>
  <si>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</si>
  <si>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</si>
  <si>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</si>
  <si>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</si>
  <si>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</si>
  <si>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</si>
  <si>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</si>
  <si>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</si>
  <si>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</si>
  <si>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</si>
  <si>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</si>
  <si>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</si>
  <si>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</si>
  <si>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</si>
  <si>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</si>
  <si>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</si>
  <si>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</si>
  <si>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</si>
  <si>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</si>
  <si>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</si>
  <si>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</si>
  <si>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</si>
  <si>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</si>
  <si>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</si>
  <si>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</si>
  <si>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</si>
  <si>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</si>
  <si>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</si>
  <si>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</si>
  <si>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</si>
  <si>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</si>
  <si>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</si>
  <si>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</si>
  <si>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</si>
  <si>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</si>
  <si>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</si>
  <si>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</si>
  <si>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</si>
  <si>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</si>
  <si>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</si>
  <si>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</si>
  <si>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</si>
  <si>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</si>
  <si>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</si>
  <si>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</si>
  <si>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</si>
  <si>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</si>
  <si>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</si>
  <si>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</si>
  <si>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</si>
  <si>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</si>
  <si>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</si>
  <si>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</si>
  <si>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</si>
  <si>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</si>
  <si>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</si>
  <si>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</si>
  <si>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</si>
  <si>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</si>
  <si>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</si>
  <si>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</si>
  <si>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</si>
  <si>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</si>
  <si>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</si>
  <si>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</si>
  <si>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</si>
  <si>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</si>
  <si>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</si>
  <si>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</si>
  <si>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</si>
  <si>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</si>
  <si>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</si>
  <si>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</si>
  <si>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</si>
  <si>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</si>
  <si>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</si>
  <si>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</si>
  <si>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</si>
  <si>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</si>
  <si>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</si>
  <si>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</si>
  <si>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</si>
  <si>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</si>
  <si>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</si>
  <si>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</si>
  <si>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</si>
  <si>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</si>
  <si>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</si>
  <si>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</si>
  <si>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</si>
  <si>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</si>
  <si>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</si>
  <si>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</si>
  <si>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</si>
  <si>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</si>
  <si>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</si>
  <si>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</si>
  <si>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</si>
  <si>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</si>
  <si>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</si>
  <si>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</si>
  <si>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</si>
  <si>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</si>
  <si>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</si>
  <si>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</si>
  <si>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</si>
  <si>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</si>
  <si>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</si>
  <si>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</si>
  <si>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</si>
  <si>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</si>
  <si>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</si>
  <si>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</si>
  <si>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</si>
  <si>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</si>
  <si>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</si>
  <si>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</si>
  <si>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</si>
  <si>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</si>
  <si>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</si>
  <si>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</si>
  <si>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</si>
  <si>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</si>
  <si>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</si>
  <si>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</si>
  <si>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</si>
  <si>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</si>
  <si>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</si>
  <si>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</si>
  <si>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</si>
  <si>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</si>
  <si>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</si>
  <si>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</si>
  <si>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</si>
  <si>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</si>
  <si>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</si>
  <si>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</si>
  <si>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</si>
  <si>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</si>
  <si>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</si>
  <si>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</si>
  <si>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</si>
  <si>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</si>
  <si>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</si>
  <si>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</si>
  <si>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</si>
  <si>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</si>
  <si>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</si>
  <si>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</si>
  <si>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</si>
  <si>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</si>
  <si>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</si>
  <si>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</si>
  <si>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</si>
  <si>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</si>
  <si>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</si>
  <si>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</si>
  <si>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</si>
  <si>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</si>
  <si>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</si>
  <si>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</si>
  <si>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</si>
  <si>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</si>
  <si>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</si>
  <si>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</si>
  <si>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</si>
  <si>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</si>
  <si>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</si>
  <si>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</si>
  <si>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</si>
  <si>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</si>
  <si>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</si>
  <si>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</si>
  <si>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</si>
  <si>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</si>
  <si>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</si>
  <si>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</si>
  <si>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</si>
  <si>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</si>
  <si>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</si>
  <si>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</si>
  <si>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</si>
  <si>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</si>
  <si>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</si>
  <si>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</si>
  <si>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</si>
  <si>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</si>
  <si>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</si>
  <si>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</si>
  <si>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</si>
  <si>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</si>
  <si>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</si>
  <si>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</si>
  <si>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</si>
  <si>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</si>
  <si>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</si>
  <si>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</si>
  <si>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</si>
  <si>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</si>
  <si>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</si>
  <si>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</si>
  <si>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</si>
  <si>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</si>
  <si>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</si>
  <si>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</si>
  <si>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</si>
  <si>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</si>
  <si>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</si>
  <si>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</si>
  <si>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</si>
  <si>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</si>
  <si>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</si>
  <si>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</si>
  <si>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</si>
  <si>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</si>
  <si>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</si>
  <si>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</si>
  <si>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</si>
  <si>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</si>
  <si>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</si>
  <si>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</si>
  <si>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</si>
  <si>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</si>
  <si>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</si>
  <si>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</si>
  <si>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</si>
  <si>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</si>
  <si>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</si>
  <si>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</si>
  <si>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</si>
  <si>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</si>
  <si>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</si>
  <si>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</si>
  <si>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</si>
  <si>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</si>
  <si>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</si>
  <si>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</si>
  <si>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</si>
  <si>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</si>
  <si>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</si>
  <si>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</si>
  <si>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</si>
  <si>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</si>
  <si>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</si>
  <si>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</si>
  <si>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</si>
  <si>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</si>
  <si>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</si>
  <si>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</si>
  <si>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</si>
  <si>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</si>
  <si>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</si>
  <si>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</si>
  <si>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</si>
  <si>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</si>
  <si>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</si>
  <si>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</si>
  <si>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</si>
  <si>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</si>
  <si>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</si>
  <si>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</si>
  <si>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</si>
  <si>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</si>
  <si>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</si>
  <si>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</si>
  <si>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</si>
  <si>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</si>
  <si>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</si>
  <si>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</si>
  <si>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</si>
  <si>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</si>
  <si>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</si>
  <si>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</si>
  <si>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</si>
  <si>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</si>
  <si>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</si>
  <si>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</si>
  <si>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</si>
  <si>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</si>
  <si>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</si>
  <si>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</si>
  <si>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</si>
  <si>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</si>
  <si>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</si>
  <si>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</si>
  <si>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</si>
  <si>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</si>
  <si>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</si>
  <si>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</si>
  <si>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</si>
  <si>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</si>
  <si>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</si>
  <si>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</si>
  <si>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</si>
  <si>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</si>
  <si>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</si>
  <si>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</si>
  <si>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</si>
  <si>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</si>
  <si>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</si>
  <si>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</si>
  <si>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</si>
  <si>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</si>
  <si>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</si>
  <si>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</si>
  <si>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</si>
  <si>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</si>
  <si>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</si>
  <si>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</si>
  <si>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</si>
  <si>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</si>
  <si>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</si>
  <si>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</si>
  <si>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</si>
  <si>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</si>
  <si>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</si>
  <si>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</si>
  <si>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</si>
  <si>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</si>
  <si>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</si>
  <si>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</si>
  <si>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</si>
  <si>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</si>
  <si>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</si>
  <si>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</si>
  <si>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</si>
  <si>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</si>
  <si>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</si>
  <si>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</si>
  <si>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</si>
  <si>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</si>
  <si>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</si>
  <si>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</si>
  <si>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</si>
  <si>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</si>
  <si>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</si>
  <si>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</si>
  <si>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</si>
  <si>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</si>
  <si>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</si>
  <si>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</si>
  <si>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</si>
  <si>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</si>
  <si>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</si>
  <si>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</si>
  <si>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</si>
  <si>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</si>
  <si>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</si>
  <si>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</si>
  <si>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</si>
  <si>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</si>
  <si>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</si>
  <si>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</si>
  <si>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</si>
  <si>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</si>
  <si>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</si>
  <si>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</si>
  <si>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</si>
  <si>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</si>
  <si>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</si>
  <si>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</si>
  <si>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</si>
  <si>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</si>
  <si>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</si>
  <si>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</si>
  <si>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</si>
  <si>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</si>
  <si>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</si>
  <si>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</si>
  <si>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</si>
  <si>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</si>
  <si>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</si>
  <si>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</si>
  <si>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</si>
  <si>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</si>
  <si>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</si>
  <si>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</si>
  <si>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</si>
  <si>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</si>
  <si>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</si>
  <si>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</si>
  <si>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</si>
  <si>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</si>
  <si>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</si>
  <si>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</si>
  <si>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</si>
  <si>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</si>
  <si>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</si>
  <si>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</si>
  <si>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</si>
  <si>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</si>
  <si>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</si>
  <si>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</si>
  <si>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</si>
  <si>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</si>
  <si>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</si>
  <si>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</si>
  <si>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</si>
  <si>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</si>
  <si>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</si>
  <si>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</si>
  <si>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</si>
  <si>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</si>
  <si>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</si>
  <si>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</si>
  <si>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</si>
  <si>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</si>
  <si>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</si>
  <si>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</si>
  <si>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</si>
  <si>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</si>
  <si>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</si>
  <si>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</si>
  <si>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</si>
  <si>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</si>
  <si>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</si>
  <si>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</si>
  <si>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</si>
  <si>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</si>
  <si>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</si>
  <si>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</si>
  <si>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</si>
  <si>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</si>
  <si>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</si>
  <si>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</si>
  <si>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</si>
  <si>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</si>
  <si>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</si>
  <si>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</si>
  <si>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</si>
  <si>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</si>
  <si>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</si>
  <si>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</si>
  <si>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</si>
  <si>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</si>
  <si>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</si>
  <si>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</si>
  <si>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</si>
  <si>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</si>
  <si>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</si>
  <si>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</si>
  <si>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</si>
  <si>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</si>
  <si>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</si>
  <si>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</si>
  <si>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</si>
  <si>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</si>
  <si>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</si>
  <si>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</si>
  <si>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</si>
  <si>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</si>
  <si>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</si>
  <si>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</si>
  <si>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</si>
  <si>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</si>
  <si>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</si>
  <si>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</si>
  <si>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</si>
  <si>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</si>
  <si>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</si>
  <si>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</si>
  <si>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</si>
  <si>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</si>
  <si>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</si>
  <si>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</si>
  <si>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</si>
  <si>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</si>
  <si>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</si>
  <si>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</si>
  <si>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</si>
  <si>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</si>
  <si>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</si>
  <si>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</si>
  <si>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</si>
  <si>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</si>
  <si>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</si>
  <si>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</si>
  <si>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</si>
  <si>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</si>
  <si>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</si>
  <si>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</si>
  <si>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</si>
  <si>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</si>
  <si>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</si>
  <si>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</si>
  <si>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</si>
  <si>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</si>
  <si>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</si>
  <si>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</si>
  <si>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</si>
  <si>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</si>
  <si>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</si>
  <si>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</si>
  <si>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</si>
  <si>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</si>
  <si>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</si>
  <si>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</si>
  <si>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</si>
  <si>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</si>
  <si>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</si>
  <si>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</si>
  <si>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</si>
  <si>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</si>
  <si>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</si>
  <si>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</si>
  <si>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</si>
  <si>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</si>
  <si>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</si>
  <si>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</si>
  <si>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</si>
  <si>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</si>
  <si>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</si>
  <si>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</si>
  <si>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</si>
  <si>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</si>
  <si>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</si>
  <si>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</si>
  <si>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</si>
  <si>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</si>
  <si>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</si>
  <si>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</si>
  <si>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</si>
  <si>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</si>
  <si>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</si>
  <si>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</si>
  <si>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</si>
  <si>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</si>
  <si>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</si>
  <si>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</si>
  <si>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</si>
  <si>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</si>
  <si>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</si>
  <si>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</si>
  <si>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</si>
  <si>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</si>
  <si>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</si>
  <si>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</si>
  <si>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</si>
  <si>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</si>
  <si>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</si>
  <si>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</si>
  <si>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</si>
  <si>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</si>
  <si>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</si>
  <si>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</si>
  <si>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</si>
  <si>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</si>
  <si>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</si>
  <si>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</si>
  <si>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</si>
  <si>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</si>
  <si>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</si>
  <si>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</si>
  <si>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</si>
  <si>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</si>
  <si>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</si>
  <si>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</si>
  <si>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</si>
  <si>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</si>
  <si>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</si>
  <si>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</si>
  <si>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</si>
  <si>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</si>
  <si>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</si>
  <si>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</si>
  <si>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</si>
  <si>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</si>
  <si>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</si>
  <si>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</si>
  <si>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</si>
  <si>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</si>
  <si>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</si>
  <si>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</si>
  <si>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</si>
  <si>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</si>
  <si>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</si>
  <si>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</si>
  <si>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</si>
  <si>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</si>
  <si>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</si>
  <si>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</si>
  <si>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</si>
  <si>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</si>
  <si>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</si>
  <si>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</si>
  <si>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</si>
  <si>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</si>
  <si>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</si>
  <si>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</si>
  <si>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</si>
  <si>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</si>
  <si>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</si>
  <si>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</si>
  <si>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</si>
  <si>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</si>
  <si>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</si>
  <si>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</si>
  <si>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</si>
  <si>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</si>
  <si>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</si>
  <si>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</si>
  <si>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</si>
  <si>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</si>
  <si>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</si>
  <si>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</si>
  <si>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</si>
  <si>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</si>
  <si>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</si>
  <si>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</si>
  <si>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</si>
  <si>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</si>
  <si>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</si>
  <si>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</si>
  <si>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</si>
  <si>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</si>
  <si>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</si>
  <si>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</si>
  <si>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</si>
  <si>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</si>
  <si>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</si>
  <si>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</si>
  <si>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</si>
  <si>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</si>
  <si>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</si>
  <si>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</si>
  <si>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</si>
  <si>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</si>
  <si>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</si>
  <si>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</si>
  <si>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</si>
  <si>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</si>
  <si>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</si>
  <si>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</si>
  <si>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</si>
  <si>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</si>
  <si>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</si>
  <si>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</si>
  <si>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</si>
  <si>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</si>
  <si>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</si>
  <si>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</si>
  <si>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</si>
  <si>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</si>
  <si>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</si>
  <si>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</si>
  <si>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</si>
  <si>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</si>
  <si>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</si>
  <si>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</si>
  <si>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</si>
  <si>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</si>
  <si>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</si>
  <si>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</si>
  <si>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</si>
  <si>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</si>
  <si>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</si>
  <si>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</si>
  <si>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</si>
  <si>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</si>
  <si>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</si>
  <si>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</si>
  <si>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</si>
  <si>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</si>
  <si>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</si>
  <si>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</si>
  <si>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</si>
  <si>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</si>
  <si>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</si>
  <si>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</si>
  <si>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</si>
  <si>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</si>
  <si>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</si>
  <si>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</si>
  <si>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</si>
  <si>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</si>
  <si>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</si>
  <si>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</si>
  <si>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</si>
  <si>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</si>
  <si>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</si>
  <si>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</si>
  <si>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</si>
  <si>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</si>
  <si>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</si>
  <si>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</si>
  <si>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</si>
  <si>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</si>
  <si>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</si>
  <si>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</si>
  <si>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</si>
  <si>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</si>
  <si>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</si>
  <si>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</si>
  <si>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</si>
  <si>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</si>
  <si>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</si>
  <si>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</si>
  <si>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</si>
  <si>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</si>
  <si>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</si>
  <si>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</si>
  <si>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</si>
  <si>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</si>
  <si>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</si>
  <si>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</si>
  <si>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</si>
  <si>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</si>
  <si>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</si>
  <si>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</si>
  <si>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</si>
  <si>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</si>
  <si>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</si>
  <si>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</si>
  <si>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</si>
  <si>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</si>
  <si>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</si>
  <si>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</si>
  <si>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</si>
  <si>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</si>
  <si>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</si>
  <si>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</si>
  <si>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</si>
  <si>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</si>
  <si>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</si>
  <si>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</si>
  <si>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</si>
  <si>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</si>
  <si>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</si>
  <si>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</si>
  <si>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</si>
  <si>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</si>
  <si>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</si>
  <si>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</si>
  <si>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</si>
  <si>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</si>
  <si>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</si>
  <si>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</si>
  <si>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</si>
  <si>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</si>
  <si>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</si>
  <si>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</si>
  <si>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</si>
  <si>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</si>
  <si>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</si>
  <si>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</si>
  <si>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</si>
  <si>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</si>
  <si>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</si>
  <si>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</si>
  <si>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</si>
  <si>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</si>
  <si>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</si>
  <si>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</si>
  <si>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</si>
  <si>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</si>
  <si>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</si>
  <si>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</si>
  <si>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</si>
  <si>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</si>
  <si>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</si>
  <si>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</si>
  <si>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</si>
  <si>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</si>
  <si>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</si>
  <si>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</si>
  <si>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</si>
  <si>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</si>
  <si>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</si>
  <si>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</si>
  <si>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</si>
  <si>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</si>
  <si>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</si>
  <si>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</si>
  <si>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</si>
  <si>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</si>
  <si>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</si>
  <si>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</si>
  <si>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</si>
  <si>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</si>
  <si>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</si>
  <si>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</si>
  <si>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</si>
  <si>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</si>
  <si>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</si>
  <si>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</si>
  <si>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</si>
  <si>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</si>
  <si>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</si>
  <si>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</si>
  <si>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</si>
  <si>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</si>
  <si>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</si>
  <si>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</si>
  <si>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</si>
  <si>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</si>
  <si>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</si>
  <si>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</si>
  <si>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</si>
  <si>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</si>
  <si>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</si>
  <si>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</si>
  <si>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</si>
  <si>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</si>
  <si>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</si>
  <si>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</si>
  <si>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</si>
  <si>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</si>
  <si>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</si>
  <si>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</si>
  <si>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</si>
  <si>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</si>
  <si>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</si>
  <si>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</si>
  <si>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</si>
  <si>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</si>
  <si>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</si>
  <si>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</si>
  <si>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</si>
  <si>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</si>
  <si>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</si>
  <si>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</si>
  <si>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</si>
  <si>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</si>
  <si>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</si>
  <si>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</si>
  <si>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</si>
  <si>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</si>
  <si>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</si>
  <si>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</si>
  <si>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</si>
  <si>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</si>
  <si>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</si>
  <si>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</si>
  <si>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</si>
  <si>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</si>
  <si>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</si>
  <si>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</si>
  <si>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</si>
  <si>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</si>
  <si>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</si>
  <si>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</si>
  <si>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</si>
  <si>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</si>
  <si>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</si>
  <si>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</si>
  <si>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</si>
  <si>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</si>
  <si>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</si>
  <si>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</si>
  <si>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</si>
  <si>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</si>
  <si>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</si>
  <si>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</si>
  <si>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</si>
  <si>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</si>
  <si>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</si>
  <si>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</si>
  <si>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</si>
  <si>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</si>
  <si>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</si>
  <si>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</si>
  <si>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</si>
  <si>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</si>
  <si>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</si>
  <si>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</si>
  <si>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</si>
  <si>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</si>
  <si>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</si>
  <si>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</si>
  <si>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</si>
  <si>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</si>
  <si>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</si>
  <si>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</si>
  <si>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</si>
  <si>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</si>
  <si>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</si>
  <si>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</si>
  <si>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</si>
  <si>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</si>
  <si>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</si>
  <si>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</si>
  <si>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</si>
  <si>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</si>
  <si>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</si>
  <si>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</si>
  <si>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</si>
  <si>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</si>
  <si>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</si>
  <si>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</si>
  <si>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</si>
  <si>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</si>
  <si>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</si>
  <si>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</si>
  <si>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</si>
  <si>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</si>
  <si>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</si>
  <si>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</si>
  <si>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</si>
  <si>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</si>
  <si>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</si>
  <si>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</si>
  <si>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</si>
  <si>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</si>
  <si>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</si>
  <si>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</si>
  <si>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</si>
  <si>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</si>
  <si>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</si>
  <si>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</si>
  <si>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</si>
  <si>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</si>
  <si>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</si>
  <si>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</si>
  <si>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</si>
  <si>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</si>
  <si>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</si>
  <si>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</si>
  <si>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</si>
  <si>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</si>
  <si>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</si>
  <si>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</si>
  <si>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</si>
  <si>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</si>
  <si>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</si>
  <si>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</si>
  <si>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</si>
  <si>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</si>
  <si>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</si>
  <si>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</si>
  <si>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</si>
  <si>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</si>
  <si>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</si>
  <si>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</si>
  <si>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</si>
  <si>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</si>
  <si>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</si>
  <si>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</si>
  <si>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</si>
  <si>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</si>
  <si>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</si>
  <si>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</si>
  <si>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</si>
  <si>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</si>
  <si>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</si>
  <si>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</si>
  <si>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</si>
  <si>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</si>
  <si>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</si>
  <si>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</si>
  <si>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</si>
  <si>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</si>
  <si>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</si>
  <si>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</si>
  <si>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</si>
  <si>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</si>
  <si>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</si>
  <si>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</si>
  <si>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</si>
  <si>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</si>
  <si>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</si>
  <si>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</si>
  <si>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</si>
  <si>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</si>
  <si>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</si>
  <si>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</si>
  <si>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</si>
  <si>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</si>
  <si>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</si>
  <si>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</si>
  <si>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</si>
  <si>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</si>
  <si>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</si>
  <si>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</si>
  <si>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</si>
  <si>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</si>
  <si>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</si>
  <si>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</si>
  <si>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</si>
  <si>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</si>
  <si>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</si>
  <si>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</si>
  <si>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</si>
  <si>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</si>
  <si>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</si>
  <si>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</si>
  <si>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</si>
  <si>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</si>
  <si>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</si>
  <si>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</si>
  <si>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</si>
  <si>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</si>
  <si>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</si>
  <si>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</si>
  <si>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</si>
  <si>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</si>
  <si>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</si>
  <si>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</si>
  <si>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</si>
  <si>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</si>
  <si>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</si>
  <si>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</si>
  <si>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</si>
  <si>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</si>
  <si>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</si>
  <si>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</si>
  <si>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</si>
  <si>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</si>
  <si>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</si>
  <si>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</si>
  <si>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</si>
  <si>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</si>
  <si>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</si>
  <si>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</si>
  <si>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</si>
  <si>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</si>
  <si>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</si>
  <si>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</si>
  <si>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</si>
  <si>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</si>
  <si>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</si>
  <si>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</si>
  <si>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</si>
  <si>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</si>
  <si>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</si>
  <si>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</si>
  <si>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</si>
  <si>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</si>
  <si>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</si>
  <si>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</si>
  <si>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</si>
  <si>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</si>
  <si>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</si>
  <si>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</si>
  <si>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</si>
  <si>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</si>
  <si>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</si>
  <si>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</si>
  <si>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</si>
  <si>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</si>
  <si>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</si>
  <si>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</si>
  <si>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</si>
  <si>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</si>
  <si>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</si>
  <si>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</si>
  <si>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</si>
  <si>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</si>
  <si>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</si>
  <si>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</si>
  <si>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</si>
  <si>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</si>
  <si>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</si>
  <si>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</si>
  <si>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</si>
  <si>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</si>
  <si>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</si>
  <si>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</si>
  <si>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</si>
  <si>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</si>
  <si>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</si>
  <si>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</si>
  <si>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</si>
  <si>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</si>
  <si>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</si>
  <si>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</si>
  <si>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</si>
  <si>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</si>
  <si>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</si>
  <si>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</si>
  <si>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</si>
  <si>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</si>
  <si>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</si>
  <si>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</si>
  <si>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</si>
  <si>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</si>
  <si>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</si>
  <si>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</si>
  <si>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</si>
  <si>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</si>
  <si>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</si>
  <si>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</si>
  <si>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</si>
  <si>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</si>
  <si>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</si>
  <si>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</si>
  <si>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</si>
  <si>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</si>
  <si>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</si>
  <si>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</si>
  <si>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</si>
  <si>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</si>
  <si>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</si>
  <si>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</si>
  <si>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</si>
  <si>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</si>
  <si>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</si>
  <si>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</si>
  <si>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</si>
  <si>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</si>
  <si>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</si>
  <si>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</si>
  <si>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</si>
  <si>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</si>
  <si>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</si>
  <si>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</si>
  <si>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</si>
  <si>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</si>
  <si>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</si>
  <si>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</si>
  <si>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</si>
  <si>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</si>
  <si>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</si>
  <si>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</si>
  <si>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</si>
  <si>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</si>
  <si>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</si>
  <si>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</si>
  <si>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</si>
  <si>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</si>
  <si>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</si>
  <si>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</si>
  <si>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</si>
  <si>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</si>
  <si>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</si>
  <si>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</si>
  <si>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</si>
  <si>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</si>
  <si>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</si>
  <si>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</si>
  <si>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</si>
  <si>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</si>
  <si>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</si>
  <si>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</si>
  <si>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</si>
  <si>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</si>
  <si>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</si>
  <si>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</si>
  <si>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</si>
  <si>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</si>
  <si>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</si>
  <si>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</si>
  <si>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</si>
  <si>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</si>
  <si>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</si>
  <si>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</si>
  <si>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</si>
  <si>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</si>
  <si>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</si>
  <si>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</si>
  <si>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</si>
  <si>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</si>
  <si>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</si>
  <si>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</si>
  <si>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</si>
  <si>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</si>
  <si>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</si>
  <si>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</si>
  <si>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</si>
  <si>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</si>
  <si>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</si>
  <si>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</si>
  <si>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</si>
  <si>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</si>
  <si>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</si>
  <si>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</si>
  <si>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</si>
  <si>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</si>
  <si>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</si>
  <si>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</si>
  <si>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</si>
  <si>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</si>
  <si>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</si>
  <si>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</si>
  <si>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</si>
  <si>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</si>
  <si>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</si>
  <si>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</si>
  <si>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</si>
  <si>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</si>
  <si>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</si>
  <si>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</si>
  <si>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</si>
  <si>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</si>
  <si>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</si>
  <si>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</si>
  <si>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</si>
  <si>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</si>
  <si>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</si>
  <si>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</si>
  <si>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</si>
  <si>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</si>
  <si>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</si>
  <si>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</si>
  <si>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</si>
  <si>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</si>
  <si>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</si>
  <si>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</si>
  <si>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</si>
  <si>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</si>
  <si>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</si>
  <si>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</si>
  <si>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</si>
  <si>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</si>
  <si>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</si>
  <si>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</si>
  <si>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</si>
  <si>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</si>
  <si>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</si>
  <si>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</si>
  <si>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</si>
  <si>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</si>
  <si>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</si>
  <si>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</si>
  <si>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</si>
  <si>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</si>
  <si>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</si>
  <si>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</si>
  <si>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</si>
  <si>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</si>
  <si>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</si>
  <si>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</si>
  <si>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</si>
  <si>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</si>
  <si>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</si>
  <si>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</si>
  <si>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</si>
  <si>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</si>
  <si>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</si>
  <si>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</si>
  <si>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</si>
  <si>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</si>
  <si>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</si>
  <si>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</si>
  <si>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</si>
  <si>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</si>
  <si>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</si>
  <si>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</si>
  <si>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</si>
  <si>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</si>
  <si>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</si>
  <si>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</si>
  <si>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</si>
  <si>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</si>
  <si>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</si>
  <si>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</si>
  <si>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</si>
  <si>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</si>
  <si>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</si>
  <si>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</si>
  <si>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</si>
  <si>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</si>
  <si>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</si>
  <si>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</si>
  <si>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</si>
  <si>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</si>
  <si>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</si>
  <si>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</si>
  <si>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</si>
  <si>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</si>
  <si>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</si>
  <si>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</si>
  <si>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</si>
  <si>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</si>
  <si>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</si>
  <si>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</si>
  <si>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</si>
  <si>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</si>
  <si>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</si>
  <si>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</si>
  <si>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</si>
  <si>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</si>
  <si>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</si>
  <si>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</si>
  <si>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</si>
  <si>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</si>
  <si>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</si>
  <si>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</si>
  <si>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</si>
  <si>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</si>
  <si>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</si>
  <si>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</si>
  <si>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</si>
  <si>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</si>
  <si>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</si>
  <si>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</si>
  <si>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</si>
  <si>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</si>
  <si>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</si>
  <si>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</si>
  <si>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</si>
  <si>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</si>
  <si>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</si>
  <si>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</si>
  <si>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</si>
  <si>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</si>
  <si>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</si>
  <si>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</si>
  <si>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</si>
  <si>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</si>
  <si>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</si>
  <si>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</si>
  <si>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</si>
  <si>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</si>
  <si>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</si>
  <si>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</si>
  <si>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</si>
  <si>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</si>
  <si>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</si>
  <si>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</si>
  <si>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</si>
  <si>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</si>
  <si>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</si>
  <si>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</si>
  <si>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</si>
  <si>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</si>
  <si>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</si>
  <si>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</si>
  <si>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</si>
  <si>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</si>
  <si>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</si>
  <si>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</si>
  <si>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</si>
  <si>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</si>
  <si>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</si>
  <si>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</si>
  <si>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</si>
  <si>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</si>
  <si>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</si>
  <si>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</si>
  <si>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</si>
  <si>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</si>
  <si>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</si>
  <si>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</si>
  <si>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</si>
  <si>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</si>
  <si>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</si>
  <si>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</si>
  <si>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</si>
  <si>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</si>
  <si>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</si>
  <si>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</si>
  <si>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</si>
  <si>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</si>
  <si>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</si>
  <si>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</si>
  <si>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</si>
  <si>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</si>
  <si>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</si>
  <si>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</si>
  <si>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</si>
  <si>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</si>
  <si>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</si>
  <si>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</si>
  <si>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</si>
  <si>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</si>
  <si>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</si>
  <si>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</si>
  <si>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</si>
  <si>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</si>
  <si>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</si>
  <si>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</si>
  <si>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</si>
  <si>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</si>
  <si>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</si>
  <si>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</si>
  <si>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</si>
  <si>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</si>
  <si>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</si>
  <si>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</si>
  <si>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</si>
  <si>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</si>
  <si>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</si>
  <si>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</si>
  <si>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</si>
  <si>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</si>
  <si>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</si>
  <si>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</si>
  <si>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</si>
  <si>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</si>
  <si>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</si>
  <si>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</si>
  <si>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</si>
  <si>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</si>
  <si>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</si>
  <si>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</si>
  <si>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</si>
  <si>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</si>
  <si>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</si>
  <si>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</si>
  <si>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</si>
  <si>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</si>
  <si>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</si>
  <si>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</si>
  <si>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</si>
  <si>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</si>
  <si>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</si>
  <si>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</si>
  <si>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</si>
  <si>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</si>
  <si>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</si>
  <si>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</si>
  <si>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</si>
  <si>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</si>
  <si>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</si>
  <si>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</si>
  <si>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</si>
  <si>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</si>
  <si>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</si>
  <si>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</si>
  <si>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</si>
  <si>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</si>
  <si>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</si>
  <si>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</si>
  <si>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</si>
  <si>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</si>
  <si>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</si>
  <si>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</si>
  <si>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</si>
  <si>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</si>
  <si>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</si>
  <si>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</si>
  <si>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</si>
  <si>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</si>
  <si>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</si>
  <si>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</si>
  <si>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</si>
  <si>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</si>
  <si>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</si>
  <si>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</si>
  <si>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</si>
  <si>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</si>
  <si>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</si>
  <si>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</si>
  <si>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</si>
  <si>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</si>
  <si>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</si>
  <si>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</si>
  <si>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</si>
  <si>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</si>
  <si>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</si>
  <si>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</si>
  <si>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</si>
  <si>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</si>
  <si>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</si>
  <si>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</si>
  <si>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</si>
  <si>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</si>
  <si>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</si>
  <si>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</si>
  <si>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</si>
  <si>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</si>
  <si>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</si>
  <si>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</si>
  <si>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</si>
  <si>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</si>
  <si>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</si>
  <si>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</si>
  <si>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</si>
  <si>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</si>
  <si>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</si>
  <si>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</si>
  <si>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</si>
  <si>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</si>
  <si>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</si>
  <si>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</si>
  <si>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</si>
  <si>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</si>
  <si>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</si>
  <si>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</si>
  <si>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</si>
  <si>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</si>
  <si>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</si>
  <si>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</si>
  <si>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</si>
  <si>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</si>
  <si>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</si>
  <si>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</si>
  <si>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</si>
  <si>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</si>
  <si>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</si>
  <si>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</si>
  <si>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</si>
  <si>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</si>
  <si>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</si>
  <si>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</si>
  <si>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</si>
  <si>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</si>
  <si>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</si>
  <si>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</si>
  <si>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</si>
  <si>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</si>
  <si>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</si>
  <si>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</si>
  <si>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</si>
  <si>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</si>
  <si>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</si>
  <si>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</si>
  <si>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</si>
  <si>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</si>
  <si>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</si>
  <si>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</si>
  <si>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</si>
  <si>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</si>
  <si>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</si>
  <si>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</si>
  <si>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</si>
  <si>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</si>
  <si>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</si>
  <si>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</si>
  <si>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</si>
  <si>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</si>
  <si>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</si>
  <si>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</si>
  <si>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</si>
  <si>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</si>
  <si>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</si>
  <si>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</si>
  <si>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</si>
  <si>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</si>
  <si>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</si>
  <si>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</si>
  <si>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</si>
  <si>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</si>
  <si>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</si>
  <si>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</si>
  <si>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</si>
  <si>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</si>
  <si>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</si>
  <si>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</si>
  <si>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</si>
  <si>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</si>
  <si>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</si>
  <si>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</si>
  <si>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</si>
  <si>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</si>
  <si>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</si>
  <si>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</si>
  <si>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</si>
  <si>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</si>
  <si>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</si>
  <si>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</si>
  <si>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</si>
  <si>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</si>
  <si>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</si>
  <si>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</si>
  <si>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</si>
  <si>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</si>
  <si>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</si>
  <si>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</si>
  <si>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</si>
  <si>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</si>
  <si>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</si>
  <si>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</si>
  <si>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</si>
  <si>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</si>
  <si>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</si>
  <si>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</si>
  <si>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</si>
  <si>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</si>
  <si>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</si>
  <si>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</si>
  <si>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</si>
  <si>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</si>
  <si>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</si>
  <si>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</si>
  <si>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</si>
  <si>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</si>
  <si>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</si>
  <si>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</si>
  <si>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</si>
  <si>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</si>
  <si>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</si>
  <si>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</si>
  <si>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</si>
  <si>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</si>
  <si>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</si>
  <si>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</si>
  <si>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</si>
  <si>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</si>
  <si>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</si>
  <si>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</si>
  <si>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</si>
  <si>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</si>
  <si>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</si>
  <si>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</si>
  <si>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</si>
  <si>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</si>
  <si>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</si>
  <si>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</si>
  <si>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</si>
  <si>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</si>
  <si>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</si>
  <si>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</si>
  <si>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</si>
  <si>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</si>
  <si>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</si>
  <si>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</si>
  <si>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</si>
  <si>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</si>
  <si>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</si>
  <si>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</si>
  <si>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</si>
  <si>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</si>
  <si>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</si>
  <si>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</si>
  <si>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</si>
  <si>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</si>
  <si>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</si>
  <si>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</si>
  <si>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</si>
  <si>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</si>
  <si>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</si>
  <si>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</si>
  <si>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</si>
  <si>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</si>
  <si>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</si>
  <si>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</si>
  <si>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</si>
  <si>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</si>
  <si>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</si>
  <si>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</si>
  <si>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</si>
  <si>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</si>
  <si>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</si>
  <si>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</si>
  <si>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</si>
  <si>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</si>
  <si>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</si>
  <si>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</si>
  <si>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</si>
  <si>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</si>
  <si>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</si>
  <si>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</si>
  <si>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</si>
  <si>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</si>
  <si>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</si>
  <si>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</si>
  <si>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</si>
  <si>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</si>
  <si>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</si>
  <si>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</si>
  <si>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</si>
  <si>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</si>
  <si>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</si>
  <si>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</si>
  <si>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</si>
  <si>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</si>
  <si>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</si>
  <si>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</si>
  <si>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</si>
  <si>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</si>
  <si>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</si>
  <si>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</si>
  <si>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</si>
  <si>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</si>
  <si>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</si>
  <si>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</si>
  <si>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</si>
  <si>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</si>
  <si>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</si>
  <si>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</si>
  <si>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</si>
  <si>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</si>
  <si>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</si>
  <si>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</si>
  <si>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</si>
  <si>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</si>
  <si>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</si>
  <si>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</si>
  <si>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</si>
  <si>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</si>
  <si>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</si>
  <si>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</si>
  <si>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</si>
  <si>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</si>
  <si>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</si>
  <si>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</si>
  <si>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</si>
  <si>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</si>
  <si>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</si>
  <si>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</si>
  <si>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</si>
  <si>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</si>
  <si>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</si>
  <si>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</si>
  <si>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</si>
  <si>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</si>
  <si>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</si>
  <si>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</si>
  <si>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</si>
  <si>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</si>
  <si>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</si>
  <si>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</si>
  <si>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</si>
  <si>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</si>
  <si>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</si>
  <si>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</si>
  <si>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</si>
  <si>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</si>
  <si>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</si>
  <si>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</si>
  <si>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</si>
  <si>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</si>
  <si>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</si>
  <si>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</si>
  <si>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</si>
  <si>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</si>
  <si>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</si>
  <si>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</si>
  <si>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</si>
  <si>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</si>
  <si>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</si>
  <si>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</si>
  <si>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</si>
  <si>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</si>
  <si>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</si>
  <si>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</si>
  <si>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</si>
  <si>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</si>
  <si>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</si>
  <si>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</si>
  <si>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</si>
  <si>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</si>
  <si>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</si>
  <si>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</si>
  <si>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</si>
  <si>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</si>
  <si>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</si>
  <si>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</si>
  <si>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</si>
  <si>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</si>
  <si>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</si>
  <si>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</si>
  <si>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</si>
  <si>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</si>
  <si>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</si>
  <si>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</si>
  <si>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</si>
  <si>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</si>
  <si>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</si>
  <si>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</si>
  <si>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</si>
  <si>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</si>
  <si>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</si>
  <si>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</si>
  <si>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</si>
  <si>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</si>
  <si>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</si>
  <si>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</si>
  <si>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</si>
  <si>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</si>
  <si>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</si>
  <si>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</si>
  <si>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</si>
  <si>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</si>
  <si>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</si>
  <si>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</si>
  <si>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</si>
  <si>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</si>
  <si>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</si>
  <si>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</si>
  <si>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</si>
  <si>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</si>
  <si>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</si>
  <si>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</si>
  <si>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</si>
  <si>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</si>
  <si>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</si>
  <si>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</si>
  <si>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</si>
  <si>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</si>
  <si>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</si>
  <si>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</si>
  <si>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</si>
  <si>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</si>
  <si>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</si>
  <si>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</si>
  <si>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</si>
  <si>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</si>
  <si>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</si>
  <si>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</si>
  <si>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</si>
  <si>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</si>
  <si>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</si>
  <si>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</si>
  <si>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</si>
  <si>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</si>
  <si>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</si>
  <si>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</si>
  <si>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</si>
  <si>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</si>
  <si>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</si>
  <si>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</si>
  <si>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</si>
  <si>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</si>
  <si>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</si>
  <si>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</si>
  <si>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</si>
  <si>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</si>
  <si>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</si>
  <si>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</si>
  <si>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</si>
  <si>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</si>
  <si>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</si>
  <si>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</si>
  <si>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</si>
  <si>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</si>
  <si>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</si>
  <si>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</si>
  <si>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</si>
  <si>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</si>
  <si>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</si>
  <si>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</si>
  <si>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</si>
  <si>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</si>
  <si>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</si>
  <si>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</si>
  <si>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</si>
  <si>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</si>
  <si>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</si>
  <si>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</si>
  <si>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</si>
  <si>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</si>
  <si>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</si>
  <si>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</si>
  <si>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</si>
  <si>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</si>
  <si>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</si>
  <si>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</si>
  <si>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</si>
  <si>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</si>
  <si>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</si>
  <si>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</si>
  <si>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</si>
  <si>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</si>
  <si>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</si>
  <si>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</si>
  <si>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</si>
  <si>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</si>
  <si>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</si>
  <si>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</si>
  <si>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</si>
  <si>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</si>
  <si>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</si>
  <si>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</si>
  <si>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</si>
  <si>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</si>
  <si>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</si>
  <si>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</si>
  <si>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</si>
  <si>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</si>
  <si>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</si>
  <si>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</si>
  <si>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</si>
  <si>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</si>
  <si>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</si>
  <si>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</si>
  <si>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</si>
  <si>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</si>
  <si>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</si>
  <si>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</si>
  <si>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</si>
  <si>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</si>
  <si>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</si>
  <si>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</si>
  <si>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</si>
  <si>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</si>
  <si>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</si>
  <si>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</si>
  <si>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</si>
  <si>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</si>
  <si>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</si>
  <si>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</si>
  <si>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</si>
  <si>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</si>
  <si>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</si>
  <si>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</si>
  <si>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</si>
  <si>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</si>
  <si>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</si>
  <si>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</si>
  <si>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</si>
  <si>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</si>
  <si>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</si>
  <si>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</si>
  <si>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</si>
  <si>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</si>
  <si>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</si>
  <si>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</si>
  <si>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</si>
  <si>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</si>
  <si>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</si>
  <si>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</si>
  <si>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</si>
  <si>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</si>
  <si>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</si>
  <si>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</si>
  <si>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</si>
  <si>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</si>
  <si>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</si>
  <si>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</si>
  <si>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</si>
  <si>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</si>
  <si>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</si>
  <si>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</si>
  <si>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</si>
  <si>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</si>
  <si>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</si>
  <si>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</si>
  <si>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</si>
  <si>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</si>
  <si>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</si>
  <si>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</si>
  <si>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</si>
  <si>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</si>
  <si>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</si>
  <si>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</si>
  <si>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</si>
  <si>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</si>
  <si>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</si>
  <si>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</si>
  <si>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</si>
  <si>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</si>
  <si>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</si>
  <si>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</si>
  <si>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</si>
  <si>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</si>
  <si>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</si>
  <si>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</si>
  <si>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</si>
  <si>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</si>
  <si>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</si>
  <si>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</si>
  <si>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</si>
  <si>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</si>
  <si>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</si>
  <si>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</si>
  <si>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</si>
  <si>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</si>
  <si>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</si>
  <si>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</si>
  <si>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</si>
  <si>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</si>
  <si>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</si>
  <si>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</si>
  <si>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</si>
  <si>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</si>
  <si>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</si>
  <si>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</si>
  <si>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</si>
  <si>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</si>
  <si>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</si>
  <si>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</si>
  <si>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</si>
  <si>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</si>
  <si>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</si>
  <si>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</si>
  <si>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</si>
  <si>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</si>
  <si>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</si>
  <si>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</si>
  <si>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</si>
  <si>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</si>
  <si>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</si>
  <si>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</si>
  <si>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</si>
  <si>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</si>
  <si>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</si>
  <si>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</si>
  <si>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</si>
  <si>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</si>
  <si>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</si>
  <si>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</si>
  <si>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</si>
  <si>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</si>
  <si>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</si>
  <si>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</si>
  <si>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</si>
  <si>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</si>
  <si>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</si>
  <si>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</si>
  <si>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</si>
  <si>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</si>
  <si>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</si>
  <si>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</si>
  <si>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</si>
  <si>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</si>
  <si>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</si>
  <si>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</si>
  <si>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</si>
  <si>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</si>
  <si>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</si>
  <si>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</si>
  <si>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</si>
  <si>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</si>
  <si>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</si>
  <si>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</si>
  <si>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</si>
  <si>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</si>
  <si>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</si>
  <si>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</si>
  <si>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</si>
  <si>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</si>
  <si>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</si>
  <si>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</si>
  <si>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</si>
  <si>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</si>
  <si>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</si>
  <si>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</si>
  <si>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</si>
  <si>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</si>
  <si>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</si>
  <si>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</si>
  <si>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</si>
  <si>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</si>
  <si>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</si>
  <si>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</si>
  <si>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</si>
  <si>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</si>
  <si>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</si>
  <si>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</si>
  <si>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</si>
  <si>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</si>
  <si>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</si>
  <si>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</si>
  <si>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</si>
  <si>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</si>
  <si>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</si>
  <si>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</si>
  <si>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</si>
  <si>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</si>
  <si>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</si>
  <si>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</si>
  <si>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</si>
  <si>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</si>
  <si>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</si>
  <si>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</si>
  <si>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</si>
  <si>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</si>
  <si>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</si>
  <si>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</si>
  <si>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</si>
  <si>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</si>
  <si>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</si>
  <si>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</si>
  <si>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</si>
  <si>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</si>
  <si>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</si>
  <si>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</si>
  <si>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</si>
  <si>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</si>
  <si>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</si>
  <si>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</si>
  <si>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</si>
  <si>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</si>
  <si>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</si>
  <si>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</si>
  <si>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</si>
  <si>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</si>
  <si>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</si>
  <si>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</si>
  <si>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</si>
  <si>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</si>
  <si>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</si>
  <si>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</si>
  <si>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</si>
  <si>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</si>
  <si>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</si>
  <si>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</si>
  <si>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</si>
  <si>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</si>
  <si>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</si>
  <si>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</si>
  <si>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</si>
  <si>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</si>
  <si>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</si>
  <si>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</si>
  <si>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</si>
  <si>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</si>
  <si>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</si>
  <si>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</si>
  <si>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</si>
  <si>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</si>
  <si>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</si>
  <si>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</si>
  <si>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</si>
  <si>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</si>
  <si>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</si>
  <si>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</si>
  <si>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</si>
  <si>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</si>
  <si>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</si>
  <si>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</si>
  <si>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</si>
  <si>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</si>
  <si>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</si>
  <si>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</si>
  <si>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</si>
  <si>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</si>
  <si>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</si>
  <si>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</si>
  <si>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</si>
  <si>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</si>
  <si>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</si>
  <si>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</si>
  <si>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</si>
  <si>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</si>
  <si>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</si>
  <si>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</si>
  <si>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</si>
  <si>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</si>
  <si>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</si>
  <si>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</si>
  <si>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</si>
  <si>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</si>
  <si>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</si>
  <si>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</si>
  <si>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</si>
  <si>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</si>
  <si>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</si>
  <si>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</si>
  <si>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</si>
  <si>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</si>
  <si>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</si>
  <si>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</si>
  <si>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</si>
  <si>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</si>
  <si>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</si>
  <si>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</si>
  <si>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</si>
  <si>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</si>
  <si>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</si>
  <si>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</si>
  <si>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</si>
  <si>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</si>
  <si>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</si>
  <si>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</si>
  <si>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</si>
  <si>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</si>
  <si>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</si>
  <si>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</si>
  <si>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</si>
  <si>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</si>
  <si>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</si>
  <si>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</si>
  <si>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</si>
  <si>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</si>
  <si>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</si>
  <si>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</si>
  <si>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</si>
  <si>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</si>
  <si>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</si>
  <si>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</si>
  <si>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</si>
  <si>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</si>
  <si>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</si>
  <si>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</si>
  <si>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</si>
  <si>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</si>
  <si>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</si>
  <si>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</si>
  <si>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</si>
  <si>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</si>
  <si>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</si>
  <si>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</si>
  <si>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</si>
  <si>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</si>
  <si>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</si>
  <si>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</si>
  <si>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</si>
  <si>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</si>
  <si>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</si>
  <si>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</si>
  <si>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</si>
  <si>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</si>
  <si>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</si>
  <si>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</si>
  <si>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</si>
  <si>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</si>
  <si>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</si>
  <si>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</si>
  <si>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</si>
  <si>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</si>
  <si>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</si>
  <si>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</si>
  <si>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</si>
  <si>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</si>
  <si>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</si>
  <si>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</si>
  <si>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</si>
  <si>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</si>
  <si>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</si>
  <si>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</si>
  <si>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</si>
  <si>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</si>
  <si>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</si>
  <si>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</si>
  <si>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</si>
  <si>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</si>
  <si>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</si>
  <si>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</si>
  <si>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</si>
  <si>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</si>
  <si>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</si>
  <si>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</si>
  <si>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</si>
  <si>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</si>
  <si>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</si>
  <si>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</si>
  <si>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</si>
  <si>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</si>
  <si>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</si>
  <si>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</si>
  <si>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</si>
  <si>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</si>
  <si>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</si>
  <si>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</si>
  <si>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</si>
  <si>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</si>
  <si>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</si>
  <si>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</si>
  <si>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</si>
  <si>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</si>
  <si>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</si>
  <si>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</si>
  <si>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</si>
  <si>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</si>
  <si>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</si>
  <si>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</si>
  <si>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</si>
  <si>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</si>
  <si>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</si>
  <si>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</si>
  <si>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</si>
  <si>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</si>
  <si>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</si>
  <si>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</si>
  <si>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</si>
  <si>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</si>
  <si>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</si>
  <si>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</si>
  <si>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</si>
  <si>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</si>
  <si>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</si>
  <si>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</si>
  <si>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</si>
  <si>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</si>
  <si>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</si>
  <si>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</si>
  <si>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</si>
  <si>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</si>
  <si>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</si>
  <si>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</si>
  <si>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</si>
  <si>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</si>
  <si>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</si>
  <si>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</si>
  <si>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</si>
  <si>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</si>
  <si>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</si>
  <si>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</si>
  <si>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</si>
  <si>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</si>
  <si>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</si>
  <si>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</si>
  <si>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</si>
  <si>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</si>
  <si>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PCM-20251211-00002961</t>
  </si>
  <si>
    <t>ETA 15 min</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</si>
  <si>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</si>
  <si>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</si>
  <si>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</si>
  <si>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</si>
  <si>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</si>
  <si>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</si>
  <si>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</si>
  <si>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</si>
  <si>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</si>
  <si>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</si>
  <si>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</si>
  <si>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</si>
  <si>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</si>
  <si>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</si>
  <si>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</si>
  <si>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</si>
  <si>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</si>
  <si>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TT-20251111-00790</t>
  </si>
  <si>
    <t xml:space="preserve">EM team need 5 min </t>
  </si>
  <si>
    <t>PCM-20251211-00002901</t>
  </si>
  <si>
    <t>Site under Night Access Issue , Team will check early morning</t>
  </si>
  <si>
    <t>PCM-20251211-00002957</t>
  </si>
  <si>
    <t xml:space="preserve">EM team need 40 min </t>
  </si>
  <si>
    <t>PCM-20251211-00002929</t>
  </si>
  <si>
    <t>ETA 40min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</si>
</sst>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5" totalsRowShown="0" headerRowDxfId="97" dataDxfId="96" headerRowBorderDxfId="94" tableBorderDxfId="95" totalsRowBorderDxfId="93">
  <autoFilter ref="A1:L1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9" totalsRowShown="0" headerRowDxfId="80" dataDxfId="79" headerRowBorderDxfId="77" tableBorderDxfId="78" totalsRowBorderDxfId="76">
  <autoFilter ref="A1:L2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6" totalsRowShown="0" headerRowDxfId="30" dataDxfId="29" headerRowBorderDxfId="27" tableBorderDxfId="28">
  <autoFilter ref="A1:M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339.84238912037108</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46002.790815046297</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46002.790815046297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46002.790815046297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46002.790815046297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46002.790815046297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46002.790815046297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46002.790815046297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46002.790815046297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46002.790815046297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46002.790815046297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46002.790815046297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46002.790815046297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46002.790815046297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46002.790815046297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46002.790815046297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46002.790815046297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46002.790815046297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46002.790815046297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46002.790815046297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46002.790815046297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46002.790815046297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46002.790815046297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46002.790815046297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46002.790815046297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46002.790815046297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46002.790815046297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46002.790815046297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46002.790815046297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46002.790815046297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46002.790815046297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46002.790815046297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46002.790815046297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46002.790815046297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46002.790815046297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46002.790815046297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46002.790815046297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46002.790815046297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46002.790815046297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46002.790815046297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46002.790815046297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46002.790815046297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46002.790815046297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46002.790815046297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46002.790815046297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46002.790815046297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46002.790815046297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46002.790815046297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46002.790815046297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46002.790815046297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46002.790815046297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46002.790815046297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46002.790815046297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46002.790815046297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46002.790815046297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46002.790815046297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46002.790815046297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46002.790815046297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46002.790815046297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46002.790815046297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46002.790815046297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46002.790815046297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46002.790815046297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46002.790815046297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46002.790815046297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46002.790815046297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46002.790815046297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46002.790815046297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46002.790815046297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46002.790815046297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46002.790815046297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46002.790815046297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46002.790815046297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46002.790815046297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46002.790815046297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46002.790815046297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46002.790815046297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46002.790815046297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46002.790815046297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46002.790815046297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46002.790815046297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46002.790815046297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46002.790815046297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46002.790815046297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46002.790815046297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46002.790815046297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46002.790815046297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46002.790815046297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46002.790815046297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46002.790815046297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46002.790815046297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46002.790815046297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46002.790815046297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46002.790815046297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46002.790815046297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46002.790815046297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46002.790815046297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46002.790815046297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46002.790815046297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46002.790815046297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46002.790815046297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46002.790815046297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46002.790815046297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46002.790815046297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46002.790815046297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46002.790815046297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46002.790815046297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46002.790815046297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46002.790815046297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46002.790815046297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46002.790815046297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46002.790815046297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46002.790815046297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46002.790815046297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46002.790815046297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46002.790815046297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46002.790815046297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46002.790815046297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46002.790815046297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46002.790815046297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46002.790815046297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46002.790815046297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46002.790815046297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46002.790815046297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46002.790815046297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46002.790815046297</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46002.790815046297</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46002.790815046297</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46002.790815046297</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46002.790815046297</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46002.790815046297</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46002.790815046297</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46002.790815046297</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46002.790815046297</v>
      </c>
      <c r="H135" s="121"/>
      <c r="I135" s="123" t="str">
        <f>IFERROR(VLOOKUP(D135,DB!A:F,6,0),"")</f>
        <v/>
      </c>
      <c r="J135" s="123" t="str">
        <f>IFERROR(VLOOKUP(D135,DB!A:G,7,0),"")</f>
        <v/>
      </c>
      <c r="K135" s="119"/>
      <c r="L135" s="118" t="str">
        <f>IFERROR(VLOOKUP(D135,DB!A:I,9,0),"")</f>
        <v/>
      </c>
    </row>
  </sheetData>
  <customSheetViews>
    <customSheetView guid="{F6042A99-DD27-4453-835D-0834D95730CC}" filter="1" showAutoFilter="1">
      <pageMargins left="0" right="0" top="0" bottom="0" header="0" footer="0"/>
      <autoFilter ref="B1:M1" xr:uid="{E3E8B08F-0141-4CF4-A24C-A6DD64A171B3}"/>
    </customSheetView>
  </customSheetViews>
  <dataValidations count="2">
    <dataValidation allowBlank="1" showInputMessage="1" showErrorMessage="1" sqref="E1" xr:uid="{5DBA255D-CDD9-49FB-AD3C-AF70AB4EE696}"/>
    <dataValidation type="list" allowBlank="1" showInputMessage="1" showErrorMessage="1" sqref="E2:E1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9"/>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177.79097708333575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18.403396064815752</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5.4354331018548692</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1.9589053240779322</v>
      </c>
      <c r="H6" s="97">
        <v>46001.70820601852</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13150</v>
      </c>
      <c r="E7" s="81" t="s">
        <v>39109</v>
      </c>
      <c r="F7" s="97"/>
      <c r="G7" s="98">
        <f ca="1">IFERROR(NOW()-F7,"-")</f>
        <v>46002.790815046297</v>
      </c>
      <c r="H7" s="97">
        <v>46002.748032407406</v>
      </c>
      <c r="I7" s="18" t="str">
        <f>IFERROR(VLOOKUP(D7,DB!A:F,6,0),"")</f>
        <v>SCECO</v>
      </c>
      <c r="J7" s="18" t="str">
        <f>IFERROR(VLOOKUP(D7,DB!A:G,7,0),"")</f>
        <v>In progress</v>
      </c>
      <c r="K7" s="19" t="s">
        <v>39122</v>
      </c>
      <c r="L7" s="18" t="str">
        <f>IFERROR(VLOOKUP(D7,DB!A:I,9,0),"")</f>
        <v>Latis</v>
      </c>
    </row>
    <row r="8" spans="1:12" ht="31.5" customHeight="1">
      <c r="A8" s="96"/>
      <c r="B8" s="18" t="str">
        <f>IFERROR(VLOOKUP(D8,DB!A:K,11,0),"")</f>
        <v/>
      </c>
      <c r="C8" s="18"/>
      <c r="D8" s="18"/>
      <c r="E8" s="81"/>
      <c r="F8" s="97"/>
      <c r="G8" s="98">
        <f ca="1">IFERROR(NOW()-F8,"-")</f>
        <v>46002.790815046297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46002.790815046297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46002.790815046297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46002.790815046297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46002.790815046297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46002.790815046297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46002.790815046297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46002.790815046297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46002.790815046297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46002.790815046297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46002.790815046297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46002.790815046297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46002.790815046297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46002.790815046297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46002.790815046297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46002.790815046297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46002.790815046297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46002.790815046297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46002.790815046297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46002.790815046297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46002.790815046297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46002.790815046297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46002.790815046297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46002.790815046297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46002.790815046297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46002.790815046297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46002.790815046297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46002.790815046297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46002.790815046297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46002.790815046297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46002.790815046297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46002.790815046297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46002.790815046297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46002.790815046297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46002.790815046297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46002.790815046297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46002.790815046297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46002.790815046297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46002.790815046297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46002.790815046297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46002.790815046297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46002.790815046297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46002.790815046297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46002.790815046297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46002.790815046297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46002.790815046297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46002.790815046297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46002.790815046297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46002.790815046297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46002.790815046297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46002.790815046297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46002.790815046297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46002.790815046297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46002.790815046297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46002.790815046297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46002.790815046297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46002.790815046297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46002.790815046297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46002.790815046297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46002.790815046297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46002.790815046297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46002.790815046297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46002.790815046297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46002.790815046297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46002.790815046297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46002.790815046297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46002.790815046297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46002.790815046297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46002.790815046297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46002.790815046297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46002.790815046297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46002.790815046297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46002.790815046297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46002.790815046297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46002.790815046297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46002.790815046297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46002.790815046297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46002.790815046297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46002.790815046297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46002.790815046297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46002.790815046297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46002.790815046297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46002.790815046297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46002.790815046297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46002.790815046297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46002.790815046297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46002.790815046297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46002.790815046297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46002.790815046297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46002.790815046297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46002.790815046297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46002.790815046297</v>
      </c>
      <c r="H99" s="97"/>
      <c r="I99" s="18" t="str">
        <f>IFERROR(VLOOKUP(D99,DB!A:F,6,0),"")</f>
        <v/>
      </c>
      <c r="J99" s="18" t="str">
        <f>IFERROR(VLOOKUP(D99,DB!A:G,7,0),"")</f>
        <v/>
      </c>
      <c r="K99" s="19"/>
      <c r="L99" s="18" t="str">
        <f>IFERROR(VLOOKUP(D99,DB!A:I,9,0),"")</f>
        <v/>
      </c>
    </row>
    <row r="100" spans="1:12" ht="31.5" customHeight="1">
      <c r="A100" s="144"/>
      <c r="B100" s="145" t="str">
        <f>IFERROR(VLOOKUP(D100,DB!A:K,11,0),"")</f>
        <v/>
      </c>
      <c r="C100" s="145"/>
      <c r="D100" s="145"/>
      <c r="E100" s="145"/>
      <c r="F100" s="146"/>
      <c r="G100" s="147">
        <f ca="1">IFERROR(NOW()-F100,"-")</f>
        <v>46002.790815046297</v>
      </c>
      <c r="H100" s="146"/>
      <c r="I100" s="145" t="str">
        <f>IFERROR(VLOOKUP(D100,DB!A:F,6,0),"")</f>
        <v/>
      </c>
      <c r="J100" s="145" t="str">
        <f>IFERROR(VLOOKUP(D100,DB!A:G,7,0),"")</f>
        <v/>
      </c>
      <c r="K100" s="148"/>
      <c r="L100" s="145" t="str">
        <f>IFERROR(VLOOKUP(D100,DB!A:I,9,0),"")</f>
        <v/>
      </c>
    </row>
    <row r="101" spans="1:12" ht="31.5" customHeight="1">
      <c r="A101" s="96"/>
      <c r="B101" s="18" t="str">
        <f>IFERROR(VLOOKUP(D101,DB!A:K,11,0),"")</f>
        <v/>
      </c>
      <c r="C101" s="18"/>
      <c r="D101" s="18"/>
      <c r="E101" s="18"/>
      <c r="F101" s="97"/>
      <c r="G101" s="98">
        <f ca="1">IFERROR(NOW()-F101,"-")</f>
        <v>46002.790815046297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46002.790815046297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46002.790815046297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46002.790815046297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46002.790815046297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46002.790815046297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46002.790815046297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46002.790815046297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46002.790815046297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46002.790815046297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46002.790815046297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46002.790815046297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46002.790815046297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46002.790815046297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46002.790815046297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46002.790815046297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46002.790815046297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46002.790815046297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46002.790815046297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46002.790815046297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46002.790815046297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46002.790815046297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46002.790815046297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46002.790815046297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46002.790815046297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46002.790815046297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46002.790815046297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46002.790815046297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46002.790815046297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46002.790815046297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46002.790815046297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46002.790815046297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46002.790815046297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46002.790815046297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46002.790815046297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46002.790815046297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46002.790815046297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46002.790815046297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46002.790815046297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46002.790815046297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46002.790815046297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46002.790815046297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46002.790815046297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46002.790815046297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46002.790815046297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46002.790815046297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46002.790815046297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46002.790815046297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46002.790815046297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46002.790815046297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46002.790815046297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46002.790815046297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46002.790815046297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46002.790815046297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46002.790815046297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46002.790815046297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46002.790815046297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46002.790815046297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46002.790815046297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46002.790815046297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46002.790815046297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46002.790815046297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46002.790815046297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46002.790815046297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46002.790815046297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46002.790815046297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46002.790815046297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46002.790815046297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46002.790815046297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46002.790815046297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46002.790815046297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46002.790815046297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46002.790815046297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46002.790815046297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46002.790815046297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46002.790815046297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46002.790815046297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46002.790815046297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46002.790815046297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46002.790815046297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46002.790815046297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46002.790815046297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46002.790815046297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46002.790815046297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46002.790815046297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46002.790815046297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46002.790815046297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46002.790815046297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46002.790815046297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46002.790815046297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46002.790815046297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46002.790815046297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46002.790815046297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46002.790815046297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46002.790815046297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46002.790815046297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46002.790815046297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46002.790815046297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46002.790815046297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46002.790815046297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46002.790815046297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46002.790815046297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46002.790815046297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46002.790815046297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46002.790815046297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46002.790815046297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46002.790815046297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46002.790815046297</v>
      </c>
      <c r="H208" s="97"/>
      <c r="I208" s="18" t="str">
        <f>IFERROR(VLOOKUP(D208,DB!A:F,6,0),"")</f>
        <v/>
      </c>
      <c r="J208" s="18" t="str">
        <f>IFERROR(VLOOKUP(D208,DB!A:G,7,0),"")</f>
        <v/>
      </c>
      <c r="K208" s="19"/>
      <c r="L208" s="18" t="str">
        <f>IFERROR(VLOOKUP(D208,DB!A:I,9,0),"")</f>
        <v/>
      </c>
    </row>
    <row r="209" spans="1:12" ht="31.5" customHeight="1">
      <c r="A209" s="144"/>
      <c r="B209" s="145" t="str">
        <f>IFERROR(VLOOKUP(D209,DB!A:K,11,0),"")</f>
        <v/>
      </c>
      <c r="C209" s="145"/>
      <c r="D209" s="145"/>
      <c r="E209" s="145"/>
      <c r="F209" s="146"/>
      <c r="G209" s="147">
        <f ca="1">IFERROR(NOW()-F209,"-")</f>
        <v>46002.790815046297</v>
      </c>
      <c r="H209" s="146"/>
      <c r="I209" s="145" t="str">
        <f>IFERROR(VLOOKUP(D209,DB!A:F,6,0),"")</f>
        <v/>
      </c>
      <c r="J209" s="145" t="str">
        <f>IFERROR(VLOOKUP(D209,DB!A:G,7,0),"")</f>
        <v/>
      </c>
      <c r="K209" s="148"/>
      <c r="L209" s="145" t="str">
        <f>IFERROR(VLOOKUP(D209,DB!A:I,9,0),"")</f>
        <v/>
      </c>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46002.790815046297</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46002.790815046297</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46002.790815046297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46002.790815046297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46002.790815046297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46002.790815046297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46002.790815046297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46002.790815046297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46002.790815046297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46002.790815046297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46002.790815046297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46002.790815046297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46002.790815046297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46002.790815046297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46002.790815046297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46002.790815046297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46002.790815046297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46002.790815046297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46002.790815046297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46002.790815046297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46002.790815046297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46002.790815046297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46002.790815046297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46002.790815046297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46002.790815046297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46002.790815046297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46002.790815046297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46002.790815046297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46002.790815046297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46002.790815046297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46002.790815046297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46002.790815046297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46002.790815046297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46002.790815046297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46002.790815046297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46002.790815046297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46002.790815046297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46002.790815046297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46002.790815046297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46002.790815046297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46002.790815046297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46002.790815046297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46002.790815046297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46002.790815046297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46002.790815046297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46002.790815046297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46002.790815046297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46002.790815046297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46002.790815046297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46002.790815046297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46002.790815046297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46002.790815046297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46002.790815046297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46002.790815046297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46002.790815046297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46002.790815046297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46002.790815046297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46002.790815046297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46002.790815046297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46002.790815046297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46002.790815046297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46002.790815046297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46002.790815046297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46002.790815046297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46002.790815046297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46002.790815046297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46002.790815046297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46002.790815046297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46002.790815046297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46002.790815046297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46002.790815046297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46002.790815046297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46002.790815046297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46002.790815046297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46002.790815046297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46002.790815046297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46002.790815046297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46002.790815046297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46002.790815046297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46002.790815046297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46002.790815046297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46002.790815046297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46002.790815046297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46002.790815046297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46002.790815046297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46002.790815046297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46002.790815046297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46002.790815046297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46002.790815046297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46002.790815046297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46002.790815046297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46002.790815046297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46002.790815046297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46002.790815046297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46002.790815046297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46002.790815046297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46002.790815046297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46002.790815046297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46002.790815046297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46002.790815046297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46002.790815046297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46002.790815046297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46002.790815046297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46002.790815046297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46002.790815046297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46002.790815046297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46002.790815046297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46002.790815046297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46002.790815046297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46002.790815046297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46002.790815046297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46002.790815046297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46002.790815046297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46002.790815046297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46002.790815046297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46002.790815046297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46002.790815046297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46002.790815046297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46002.790815046297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46002.790815046297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46002.790815046297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46002.790815046297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46002.790815046297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46002.790815046297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46002.790815046297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46002.790815046297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46002.790815046297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46002.790815046297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46002.790815046297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46002.790815046297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46002.790815046297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46002.790815046297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46002.790815046297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46002.790815046297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46002.790815046297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46002.790815046297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46002.790815046297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46002.790815046297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46002.790815046297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46002.790815046297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46002.790815046297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46002.790815046297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46002.790815046297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46002.790815046297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46002.790815046297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46002.790815046297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46002.790815046297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46002.790815046297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46002.790815046297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46002.790815046297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46002.790815046297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46002.790815046297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46002.790815046297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46002.790815046297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46002.790815046297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46002.790815046297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46002.790815046297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46002.790815046297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46002.790815046297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46002.790815046297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46002.790815046297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46002.790815046297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46002.790815046297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46002.790815046297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46002.790815046297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46002.790815046297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46002.790815046297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46002.790815046297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46002.790815046297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46002.790815046297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46002.790815046297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46002.790815046297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46002.790815046297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46002.790815046297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46002.790815046297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46002.790815046297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46002.790815046297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46002.790815046297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46002.790815046297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46002.790815046297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46002.790815046297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46002.790815046297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46002.790815046297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46002.790815046297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46002.790815046297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46002.790815046297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46002.790815046297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46002.790815046297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46002.790815046297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46002.790815046297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46002.790815046297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46002.790815046297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46002.790815046297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46002.790815046297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46002.790815046297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46002.790815046297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46002.790815046297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46002.790815046297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46002.790815046297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46002.790815046297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46002.790815046297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46002.790815046297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46002.790815046297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46002.790815046297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46002.790815046297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46002.790815046297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46002.790815046297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46002.790815046297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46002.790815046297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46002.790815046297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46002.790815046297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46002.790815046297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46002.790815046297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46002.790815046297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46002.790815046297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46002.790815046297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46002.790815046297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46002.790815046297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46002.790815046297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46002.790815046297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46002.790815046297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46002.790815046297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46002.790815046297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46002.790815046297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46002.790815046297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46002.790815046297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46002.790815046297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46002.790815046297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46002.790815046297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46002.790815046297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46002.790815046297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46002.790815046297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46002.790815046297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46002.790815046297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46002.790815046297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46002.790815046297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46002.790815046297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46002.790815046297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46002.790815046297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46002.790815046297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46002.790815046297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46002.790815046297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46002.790815046297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46002.790815046297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46002.790815046297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46002.790815046297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46002.790815046297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46002.790815046297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46002.790815046297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46002.790815046297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46002.790815046297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46002.790815046297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46002.790815046297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46002.790815046297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46002.790815046297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46002.790815046297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46002.790815046297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46002.790815046297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46002.790815046297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46002.790815046297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46002.790815046297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46002.790815046297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46002.790815046297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46002.790815046297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46002.790815046297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46002.790815046297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46002.790815046297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46002.790815046297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46002.790815046297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46002.790815046297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46002.790815046297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46002.790815046297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46002.790815046297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46002.790815046297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46002.790815046297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46002.790815046297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46002.790815046297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46002.790815046297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46002.790815046297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46002.790815046297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46002.790815046297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46002.790815046297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46002.790815046297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46002.790815046297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46002.790815046297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46002.790815046297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46002.790815046297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46002.790815046297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46002.790815046297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46002.790815046297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46002.790815046297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46002.790815046297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46002.790815046297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46002.790815046297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46002.790815046297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46002.790815046297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46002.790815046297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46002.790815046297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46002.790815046297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46002.790815046297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46002.790815046297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46002.790815046297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46002.790815046297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46002.790815046297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46002.790815046297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46002.790815046297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46002.790815046297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46002.790815046297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46002.790815046297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46002.790815046297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46002.790815046297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46002.790815046297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46002.790815046297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46002.790815046297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46002.790815046297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46002.790815046297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46002.790815046297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46002.790815046297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46002.790815046297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46002.790815046297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46002.790815046297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46002.790815046297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46002.790815046297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46002.790815046297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46002.790815046297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46002.790815046297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46002.790815046297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46002.790815046297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46002.790815046297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46002.790815046297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46002.790815046297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46002.790815046297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46002.790815046297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46002.790815046297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46002.790815046297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46002.790815046297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46002.790815046297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46002.790815046297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46002.790815046297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46002.790815046297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46002.790815046297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46002.790815046297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46002.790815046297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46002.790815046297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46002.790815046297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46002.790815046297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46002.790815046297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46002.790815046297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46002.790815046297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46002.790815046297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46002.790815046297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46002.790815046297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46002.790815046297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46002.790815046297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46002.790815046297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46002.790815046297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46002.790815046297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46002.790815046297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46002.790815046297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46002.790815046297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46002.790815046297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46002.790815046297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46002.790815046297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46002.790815046297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46002.790815046297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46002.790815046297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46002.790815046297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46002.790815046297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46002.790815046297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46002.790815046297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46002.790815046297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46002.790815046297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46002.790815046297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46002.790815046297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46002.790815046297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46002.790815046297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46002.790815046297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46002.790815046297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46002.790815046297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46002.790815046297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46002.790815046297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46002.790815046297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46002.790815046297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46002.790815046297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46002.790815046297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46002.790815046297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46002.790815046297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46002.790815046297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46002.790815046297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46002.790815046297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46002.790815046297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46002.790815046297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46002.790815046297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46002.790815046297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46002.790815046297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46002.790815046297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46002.790815046297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46002.790815046297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46002.790815046297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46002.790815046297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46002.790815046297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46002.790815046297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46002.790815046297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46002.790815046297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46002.790815046297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46002.790815046297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46002.790815046297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46002.790815046297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46002.790815046297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46002.790815046297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46002.790815046297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46002.790815046297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46002.790815046297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46002.790815046297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46002.790815046297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46002.790815046297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46002.790815046297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46002.790815046297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46002.790815046297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46002.790815046297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46002.790815046297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46002.790815046297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46002.790815046297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46002.790815046297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46002.790815046297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46002.790815046297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46002.790815046297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46002.790815046297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46002.790815046297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46002.790815046297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46002.790815046297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46002.790815046297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46002.790815046297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46002.790815046297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46002.790815046297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46002.790815046297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46002.790815046297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46002.790815046297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46002.790815046297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46002.790815046297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46002.790815046297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46002.790815046297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46002.790815046297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46002.790815046297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46002.790815046297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46002.790815046297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46002.790815046297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46002.790815046297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46002.790815046297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46002.790815046297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46002.790815046297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46002.790815046297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46002.790815046297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46002.790815046297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46002.790815046297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46002.790815046297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46002.790815046297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46002.790815046297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46002.790815046297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46002.790815046297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46002.790815046297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46002.790815046297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46002.790815046297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46002.790815046297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46002.790815046297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46002.790815046297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46002.790815046297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46002.790815046297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46002.790815046297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46002.790815046297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46002.790815046297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46002.790815046297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46002.790815046297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46002.790815046297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46002.790815046297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46002.790815046297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46002.790815046297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46002.790815046297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46002.790815046297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46002.790815046297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46002.790815046297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46002.790815046297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46002.790815046297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46002.790815046297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46002.790815046297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46002.790815046297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46002.790815046297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46002.790815046297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46002.790815046297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46002.790815046297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46002.790815046297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46002.790815046297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46002.790815046297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46002.790815046297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46002.790815046297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46002.790815046297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46002.790815046297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46002.790815046297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46002.790815046297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46002.790815046297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46002.790815046297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46002.790815046297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46002.790815046297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46002.790815046297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46002.790815046297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46002.790815046297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46002.790815046297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46002.790815046297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46002.790815046297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46002.790815046297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46002.790815046297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46002.790815046297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46002.790815046297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46002.790815046297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46002.790815046297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46002.790815046297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46002.790815046297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46002.790815046297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46002.790815046297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46002.790815046297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46002.790815046297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46002.790815046297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46002.790815046297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46002.790815046297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46002.790815046297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46002.790815046297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46002.790815046297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46002.790815046297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46002.790815046297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46002.790815046297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46002.790815046297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46002.790815046297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46002.790815046297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46002.790815046297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46002.790815046297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46002.790815046297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46002.790815046297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46002.790815046297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46002.790815046297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46002.790815046297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46002.790815046297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46002.790815046297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46002.790815046297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46002.790815046297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46002.790815046297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46002.790815046297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46002.790815046297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46002.790815046297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46002.790815046297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46002.790815046297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46002.790815046297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46002.790815046297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46002.790815046297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46002.790815046297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46002.790815046297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46002.790815046297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46002.790815046297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46002.790815046297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46002.790815046297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46002.790815046297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46002.790815046297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46002.790815046297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46002.790815046297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46002.790815046297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46002.790815046297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46002.790815046297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46002.790815046297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46002.790815046297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46002.790815046297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46002.790815046297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46002.790815046297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46002.790815046297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46002.790815046297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46002.790815046297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46002.790815046297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46002.790815046297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46002.790815046297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46002.790815046297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46002.790815046297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46002.790815046297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46002.790815046297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46002.790815046297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46002.790815046297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46002.790815046297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46002.790815046297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46002.790815046297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46002.790815046297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46002.790815046297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46002.790815046297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46002.790815046297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46002.790815046297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46002.790815046297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46002.790815046297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46002.790815046297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46002.790815046297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46002.790815046297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46002.790815046297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46002.790815046297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46002.790815046297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46002.790815046297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46002.790815046297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46002.790815046297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46002.790815046297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46002.790815046297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46002.790815046297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46002.790815046297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46002.790815046297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46002.790815046297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46002.790815046297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46002.790815046297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46002.790815046297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46002.790815046297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46002.790815046297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46002.790815046297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46002.790815046297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46002.790815046297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46002.790815046297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46002.790815046297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46002.790815046297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46002.790815046297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46002.790815046297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46002.790815046297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46002.790815046297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46002.790815046297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46002.790815046297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46002.790815046297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46002.790815046297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46002.790815046297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46002.790815046297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46002.790815046297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46002.790815046297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46002.790815046297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46002.790815046297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46002.790815046297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46002.790815046297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46002.790815046297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46002.790815046297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46002.790815046297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46002.790815046297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46002.790815046297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46002.790815046297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46002.790815046297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46002.790815046297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46002.790815046297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46002.790815046297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46002.790815046297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46002.790815046297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46002.790815046297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46002.790815046297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46002.790815046297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46002.790815046297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46002.790815046297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46002.790815046297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46002.790815046297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46002.790815046297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46002.790815046297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46002.790815046297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46002.790815046297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46002.790815046297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46002.790815046297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46002.790815046297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46002.790815046297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46002.790815046297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46002.790815046297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46002.790815046297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46002.790815046297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46002.790815046297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46002.790815046297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46002.790815046297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46002.790815046297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46002.790815046297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46002.790815046297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46002.790815046297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46002.790815046297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46002.790815046297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46002.790815046297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46002.790815046297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46002.790815046297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46002.790815046297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46002.790815046297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46002.790815046297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46002.790815046297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46002.790815046297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46002.790815046297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46002.790815046297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46002.790815046297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46002.790815046297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46002.790815046297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46002.790815046297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46002.790815046297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46002.790815046297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46002.790815046297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46002.790815046297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46002.790815046297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46002.790815046297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46002.790815046297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46002.790815046297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46002.790815046297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46002.790815046297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46002.790815046297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46002.790815046297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46002.790815046297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46002.790815046297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46002.790815046297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46002.790815046297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46002.790815046297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46002.790815046297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46002.790815046297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46002.790815046297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46002.790815046297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46002.790815046297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46002.790815046297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46002.790815046297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46002.790815046297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46002.790815046297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46002.790815046297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46002.790815046297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46002.790815046297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46002.790815046297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46002.790815046297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46002.790815046297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46002.790815046297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46002.790815046297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46002.790815046297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46002.790815046297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46002.790815046297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46002.790815046297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46002.790815046297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46002.790815046297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46002.790815046297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46002.790815046297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46002.790815046297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46002.790815046297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46002.790815046297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46002.790815046297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46002.790815046297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46002.790815046297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46002.790815046297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46002.790815046297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46002.790815046297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46002.790815046297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46002.790815046297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46002.790815046297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46002.790815046297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46002.790815046297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46002.790815046297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46002.790815046297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46002.790815046297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46002.790815046297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46002.790815046297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46002.790815046297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46002.790815046297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46002.790815046297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46002.790815046297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46002.790815046297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46002.790815046297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46002.790815046297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46002.790815046297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46002.790815046297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46002.790815046297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46002.790815046297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46002.790815046297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46002.790815046297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46002.790815046297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46002.790815046297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46002.790815046297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46002.790815046297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46002.790815046297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46002.790815046297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46002.790815046297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46002.790815046297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46002.790815046297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46002.790815046297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46002.790815046297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46002.790815046297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46002.790815046297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46002.790815046297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46002.790815046297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46002.790815046297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46002.790815046297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46002.790815046297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46002.790815046297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46002.790815046297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46002.790815046297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46002.790815046297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46002.790815046297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46002.790815046297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46002.790815046297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46002.790815046297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46002.790815046297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46002.790815046297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46002.790815046297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46002.790815046297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46002.790815046297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46002.790815046297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46002.790815046297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46002.790815046297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46002.790815046297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46002.790815046297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46002.790815046297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46002.790815046297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46002.790815046297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46002.790815046297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46002.790815046297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46002.790815046297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46002.790815046297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46002.790815046297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46002.790815046297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46002.790815046297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46002.790815046297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46002.790815046297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46002.790815046297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46002.790815046297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46002.790815046297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46002.790815046297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46002.790815046297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46002.790815046297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46002.790815046297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46002.790815046297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46002.790815046297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46002.790815046297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46002.790815046297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46002.790815046297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46002.790815046297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46002.790815046297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46002.790815046297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46002.790815046297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46002.790815046297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46002.790815046297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46002.790815046297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46002.790815046297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46002.790815046297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46002.790815046297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46002.790815046297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46002.790815046297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46002.790815046297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46002.790815046297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46002.790815046297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46002.790815046297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46002.790815046297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46002.790815046297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46002.790815046297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46002.790815046297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46002.790815046297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46002.790815046297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46002.790815046297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46002.790815046297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46002.790815046297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46002.790815046297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46002.790815046297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46002.790815046297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46002.790815046297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46002.790815046297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46002.790815046297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46002.790815046297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46002.790815046297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46002.790815046297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46002.790815046297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46002.790815046297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46002.790815046297</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299.31009745370102</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3.9966715277769254</v>
      </c>
      <c r="H3" s="91">
        <v>45998.664027777777</v>
      </c>
      <c r="I3" s="106" t="str">
        <f>IFERROR(VLOOKUP(D3,DB!A:F,6,0),"")</f>
        <v>SCECO</v>
      </c>
      <c r="J3" s="106" t="str">
        <f>IFERROR(VLOOKUP(D3,DB!A:G,7,0),"")</f>
        <v>Vandalized</v>
      </c>
      <c r="K3" s="93" t="s">
        <v>39126</v>
      </c>
      <c r="L3" s="87" t="str">
        <f>IFERROR(VLOOKUP(D3,DB!A:I,9,0),"")</f>
        <v>Latis</v>
      </c>
    </row>
    <row r="4" spans="1:16" ht="15" customHeight="1">
      <c r="A4" s="106"/>
      <c r="B4" s="106" t="str">
        <f>IFERROR(VLOOKUP(D4,DB!A:K,11,0),"")</f>
        <v/>
      </c>
      <c r="C4" s="89"/>
      <c r="D4" s="87"/>
      <c r="E4" s="90"/>
      <c r="F4" s="91"/>
      <c r="G4" s="92">
        <f t="shared" ref="G4:G14" ca="1" si="1">IFERROR(NOW()-F4,"")</f>
        <v>46002.790815046297</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46002.790815046297</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46002.790815046297</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46002.790815046297</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46002.790815046297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46002.790815046297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46002.790815046297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46002.790815046297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46002.790815046297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46002.790815046297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46002.790815046297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46002.790815046297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46002.790815046297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46002.790815046297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46002.790815046297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46002.790815046297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46002.790815046297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46002.790815046297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46002.790815046297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46002.790815046297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46002.790815046297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46002.790815046297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46002.790815046297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46002.790815046297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46002.790815046297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46002.790815046297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46002.790815046297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46002.790815046297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46002.790815046297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46002.790815046297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46002.790815046297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46002.790815046297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46002.790815046297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46002.790815046297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46002.790815046297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46002.790815046297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46002.790815046297</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46002.790815046297</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46002.790815046297</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46002.790815046297</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46002.790815046297</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46002.790815046297</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46002.790815046297</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46002.790815046297</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46002.790815046297</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46002.790815046297</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46002.790815046297</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46002.790815046297</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46002.790815046297</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46002.790815046297</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46002.790815046297</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46002.790815046297</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46002.790815046297</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46002.790815046297</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46002.790815046297</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46002.790815046297</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46002.790815046297</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tabSelected="1" topLeftCell="A14" workbookViewId="0">
      <selection activeCell="D9" sqref="D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110.9587548611089</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76.601937731480575</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54.129703935184807</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21.417516435183643</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5.6833266203684616</v>
      </c>
      <c r="H6" s="38">
        <v>45997.093599537038</v>
      </c>
      <c r="I6" s="37" t="str">
        <f>IFERROR(VLOOKUP(D6,[1]DB!A:F,6,0),"")</f>
        <v>SCECO</v>
      </c>
      <c r="J6" s="37" t="str">
        <f>IFERROR(VLOOKUP(D6,[1]DB!A:G,7,0),"")</f>
        <v>In progress</v>
      </c>
      <c r="K6" s="37" t="s">
        <v>39137</v>
      </c>
      <c r="L6" s="37" t="str">
        <f>IFERROR(VLOOKUP(D6,[1]DB!A:I,9,0),"")</f>
        <v>Latis</v>
      </c>
      <c r="M6" s="37"/>
    </row>
    <row r="7" spans="1:13">
      <c r="A7" s="37" t="s">
        <v>39138</v>
      </c>
      <c r="B7" s="37" t="str">
        <f>IFERROR(VLOOKUP(D7,[1]DB!A:K,11,0),"")</f>
        <v>R5</v>
      </c>
      <c r="C7" s="37">
        <v>1</v>
      </c>
      <c r="D7" s="37" t="s">
        <v>33475</v>
      </c>
      <c r="E7" s="37" t="s">
        <v>39106</v>
      </c>
      <c r="F7" s="38">
        <v>46002.119513888887</v>
      </c>
      <c r="G7" s="129">
        <f ca="1">IFERROR(NOW()-F7,"")</f>
        <v>0.67130115741019836</v>
      </c>
      <c r="H7" s="38">
        <v>46002.086875000001</v>
      </c>
      <c r="I7" s="37" t="str">
        <f>IFERROR(VLOOKUP(D7,[1]DB!A:F,6,0),"")</f>
        <v>SCECO</v>
      </c>
      <c r="J7" s="37" t="str">
        <f>IFERROR(VLOOKUP(D7,[1]DB!A:G,7,0),"")</f>
        <v>Good</v>
      </c>
      <c r="K7" s="99" t="s">
        <v>39139</v>
      </c>
      <c r="L7" s="37" t="str">
        <f>IFERROR(VLOOKUP(D7,[1]DB!A:I,9,0),"")</f>
        <v>Latis</v>
      </c>
      <c r="M7" s="37"/>
    </row>
    <row r="8" spans="1:13">
      <c r="A8" s="151" t="s">
        <v>39140</v>
      </c>
      <c r="B8" s="151" t="str">
        <f>IFERROR(VLOOKUP(D8,[1]DB!A:K,11,0),"")</f>
        <v>R5</v>
      </c>
      <c r="C8" s="151">
        <v>1</v>
      </c>
      <c r="D8" s="99" t="s">
        <v>35712</v>
      </c>
      <c r="E8" s="151" t="s">
        <v>39106</v>
      </c>
      <c r="F8" s="152"/>
      <c r="G8" s="153">
        <f t="shared" ref="G8:G69" ca="1" si="3">IFERROR(NOW()-F8,"")</f>
        <v>46002.790815046297</v>
      </c>
      <c r="H8" s="152">
        <v>46002.729062500002</v>
      </c>
      <c r="I8" s="151" t="str">
        <f>IFERROR(VLOOKUP(D8,[1]DB!A:F,6,0),"")</f>
        <v>SCECO</v>
      </c>
      <c r="J8" s="151" t="str">
        <f>IFERROR(VLOOKUP(D8,[1]DB!A:G,7,0),"")</f>
        <v>Dead</v>
      </c>
      <c r="K8" s="151" t="s">
        <v>39141</v>
      </c>
      <c r="L8" s="151" t="str">
        <f>IFERROR(VLOOKUP(D8,[1]DB!A:I,9,0),"")</f>
        <v>Latis</v>
      </c>
      <c r="M8" s="151"/>
    </row>
    <row r="9" spans="1:13">
      <c r="A9" s="151" t="s">
        <v>39142</v>
      </c>
      <c r="B9" s="151" t="str">
        <f>IFERROR(VLOOKUP(D9,[1]DB!A:K,11,0),"")</f>
        <v>R5</v>
      </c>
      <c r="C9" s="151">
        <v>1</v>
      </c>
      <c r="D9" s="99" t="s">
        <v>35993</v>
      </c>
      <c r="E9" s="151" t="s">
        <v>39106</v>
      </c>
      <c r="F9" s="152">
        <v>46002.743275462963</v>
      </c>
      <c r="G9" s="153">
        <f ca="1">IFERROR(NOW()-F9,"")</f>
        <v>4.7539583334582858E-2</v>
      </c>
      <c r="H9" s="152">
        <v>46002.737743055557</v>
      </c>
      <c r="I9" s="151" t="str">
        <f>IFERROR(VLOOKUP(D9,[1]DB!A:F,6,0),"")</f>
        <v>Generator-SG</v>
      </c>
      <c r="J9" s="151" t="str">
        <f>IFERROR(VLOOKUP(D9,[1]DB!A:G,7,0),"")</f>
        <v>Vandalized</v>
      </c>
      <c r="K9" s="151" t="s">
        <v>39143</v>
      </c>
      <c r="L9" s="151" t="str">
        <f>IFERROR(VLOOKUP(D9,[1]DB!A:I,9,0),"")</f>
        <v>Latis</v>
      </c>
      <c r="M9" s="151"/>
    </row>
    <row r="10" spans="1:13">
      <c r="A10" s="151" t="s">
        <v>39144</v>
      </c>
      <c r="B10" s="151" t="str">
        <f>IFERROR(VLOOKUP(D10,[1]DB!A:K,11,0),"")</f>
        <v>R5</v>
      </c>
      <c r="C10" s="151">
        <v>4</v>
      </c>
      <c r="D10" s="151" t="s">
        <v>38218</v>
      </c>
      <c r="E10" s="151" t="s">
        <v>39106</v>
      </c>
      <c r="F10" s="152">
        <v>46002.761331018519</v>
      </c>
      <c r="G10" s="153">
        <f t="shared" ca="1" si="3"/>
        <v>2.948402777838055E-2</v>
      </c>
      <c r="H10" s="152">
        <v>46002.754328703704</v>
      </c>
      <c r="I10" s="151" t="str">
        <f>IFERROR(VLOOKUP(D10,[1]DB!A:F,6,0),"")</f>
        <v>SCECO</v>
      </c>
      <c r="J10" s="151" t="str">
        <f>IFERROR(VLOOKUP(D10,[1]DB!A:G,7,0),"")</f>
        <v>Haj Removal</v>
      </c>
      <c r="K10" s="151" t="s">
        <v>39145</v>
      </c>
      <c r="L10" s="151" t="str">
        <f>IFERROR(VLOOKUP(D10,[1]DB!A:I,9,0),"")</f>
        <v>Latis</v>
      </c>
      <c r="M10" s="151"/>
    </row>
    <row r="11" spans="1:13">
      <c r="A11" s="151"/>
      <c r="B11" s="151" t="str">
        <f>IFERROR(VLOOKUP(D11,[1]DB!A:K,11,0),"")</f>
        <v/>
      </c>
      <c r="C11" s="151"/>
      <c r="D11" s="151"/>
      <c r="E11" s="151"/>
      <c r="F11" s="152"/>
      <c r="G11" s="153">
        <f t="shared" ca="1" si="3"/>
        <v>46002.790815046297</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46002.790815046297</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46002.790815046297</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46002.790815046297</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46002.790815046297</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46002.790815046297</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46002.790815046297</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46002.790815046297</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46002.790815046297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46002.790815046297</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46002.790815046297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46002.790815046297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46002.790815046297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46002.790815046297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46002.790815046297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46002.790815046297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46002.790815046297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46002.790815046297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46002.790815046297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46002.790815046297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46002.790815046297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46002.790815046297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46002.790815046297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46002.790815046297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46002.790815046297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46002.790815046297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46002.790815046297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46002.790815046297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46002.790815046297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46002.790815046297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46002.790815046297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46002.790815046297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46002.790815046297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46002.790815046297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46002.790815046297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46002.790815046297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46002.790815046297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46002.790815046297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46002.790815046297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46002.790815046297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46002.790815046297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46002.790815046297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46002.790815046297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46002.790815046297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46002.790815046297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46002.790815046297</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46002.790815046297</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46002.790815046297</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46002.790815046297</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46002.790815046297</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46002.790815046297</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46002.790815046297</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46002.790815046297</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46002.790815046297</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46002.790815046297</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46002.790815046297</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46002.790815046297</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46002.790815046297</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46002.790815046297</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ref="G70:G76" ca="1" si="4">IFERROR(NOW()-F70,"")</f>
        <v>46002.790815046297</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4"/>
        <v>46002.790815046297</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46002.790815046297</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4"/>
        <v>46002.790815046297</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4"/>
        <v>46002.790815046297</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4"/>
        <v>46002.790815046297</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4"/>
        <v>46002.790815046297</v>
      </c>
      <c r="H76" s="152"/>
      <c r="I76" s="151" t="str">
        <f>IFERROR(VLOOKUP(D76,[1]DB!A:F,6,0),"")</f>
        <v/>
      </c>
      <c r="J76" s="151" t="str">
        <f>IFERROR(VLOOKUP(D76,[1]DB!A:G,7,0),"")</f>
        <v/>
      </c>
      <c r="K76" s="151"/>
      <c r="L76" s="151" t="str">
        <f>IFERROR(VLOOKUP(D76,[1]DB!A:I,9,0),"")</f>
        <v/>
      </c>
      <c r="M76" s="151"/>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39146</v>
      </c>
      <c r="B2" s="114" t="str">
        <f>IFERROR(VLOOKUP(D2,DB!A:K,11,0),"")</f>
        <v>R6</v>
      </c>
      <c r="C2" s="115">
        <v>1</v>
      </c>
      <c r="D2" s="114" t="s">
        <v>32740</v>
      </c>
      <c r="E2" s="136" t="s">
        <v>39106</v>
      </c>
      <c r="F2" s="116">
        <v>46002.751203703701</v>
      </c>
      <c r="G2" s="72">
        <f t="shared" ref="G2:G51" ca="1" si="0">IFERROR(NOW()-F2,"-")</f>
        <v>3.9611342595890164E-2</v>
      </c>
      <c r="H2" s="116">
        <v>46002.745370370372</v>
      </c>
      <c r="I2" s="114" t="str">
        <f>IFERROR(VLOOKUP(D2,DB!A:F,6,0),"")</f>
        <v>SCECO</v>
      </c>
      <c r="J2" s="114" t="str">
        <f>IFERROR(VLOOKUP(D2,DB!A:G,7,0),"")</f>
        <v>Vandalized+No BB Design</v>
      </c>
      <c r="K2" s="117" t="s">
        <v>39147</v>
      </c>
      <c r="L2" s="131" t="str">
        <f>IFERROR(VLOOKUP(D2,DB!A:I,9,0),"")</f>
        <v>Latis</v>
      </c>
    </row>
    <row r="3" spans="1:16382" ht="31.5" customHeight="1">
      <c r="A3" s="113"/>
      <c r="B3" s="114" t="str">
        <f>IFERROR(VLOOKUP(D3,DB!A:K,11,0),"")</f>
        <v/>
      </c>
      <c r="C3" s="115"/>
      <c r="D3" s="114"/>
      <c r="E3" s="136"/>
      <c r="F3" s="116"/>
      <c r="G3" s="72">
        <f t="shared" ca="1" si="0"/>
        <v>46002.790815046297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46002.790815046297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46002.790815046297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46002.790815046297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46002.790815046297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46002.790815046297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46002.790815046297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46002.790815046297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46002.790815046297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46002.790815046297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46002.790815046297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46002.790815046297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46002.790815046297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46002.790815046297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46002.790815046297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46002.790815046297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46002.790815046297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46002.790815046297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46002.790815046297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46002.790815046297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46002.790815046297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46002.790815046297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46002.790815046297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46002.790815046297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46002.790815046297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46002.790815046297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46002.790815046297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46002.790815046297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46002.790815046297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46002.790815046297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46002.790815046297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46002.790815046297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46002.790815046297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46002.790815046297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46002.790815046297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46002.790815046297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46002.790815046297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46002.790815046297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46002.790815046297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46002.790815046297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46002.790815046297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46002.790815046297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46002.790815046297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46002.790815046297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46002.790815046297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46002.790815046297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46002.790815046297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46002.790815046297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46002.790815046297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46002.790815046297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46002.790815046297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46002.790815046297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46002.790815046297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46002.790815046297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46002.790815046297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46002.790815046297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46002.790815046297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46002.790815046297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46002.790815046297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46002.790815046297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46002.790815046297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46002.790815046297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46002.790815046297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46002.790815046297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46002.790815046297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46002.790815046297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46002.790815046297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46002.790815046297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46002.790815046297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46002.790815046297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46002.790815046297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46002.790815046297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46002.790815046297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46002.790815046297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46002.790815046297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46002.790815046297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46002.790815046297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46002.790815046297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46002.790815046297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46002.790815046297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46002.790815046297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46002.790815046297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46002.790815046297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46002.790815046297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46002.790815046297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46002.790815046297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46002.790815046297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46002.790815046297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46002.790815046297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46002.790815046297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46002.790815046297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46002.790815046297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46002.790815046297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46002.790815046297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46002.790815046297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46002.790815046297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46002.790815046297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46002.790815046297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46002.790815046297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46002.790815046297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46002.790815046297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46002.790815046297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46002.790815046297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46002.790815046297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46002.790815046297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46002.790815046297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46002.790815046297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46002.790815046297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46002.790815046297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46002.790815046297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46002.790815046297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46002.790815046297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46002.790815046297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46002.790815046297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46002.790815046297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46002.790815046297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46002.790815046297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46002.790815046297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46002.790815046297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46002.790815046297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46002.790815046297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46002.790815046297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46002.790815046297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46002.790815046297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46002.790815046297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46002.790815046297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46002.790815046297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46002.790815046297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46002.790815046297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46002.790815046297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46002.790815046297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46002.790815046297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46002.790815046297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46002.790815046297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46002.790815046297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46002.790815046297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46002.790815046297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46002.790815046297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46002.790815046297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46002.790815046297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46002.790815046297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46002.790815046297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46002.790815046297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46002.790815046297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46002.790815046297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46002.790815046297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46002.790815046297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46002.790815046297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46002.790815046297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46002.790815046297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46002.790815046297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46002.790815046297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46002.790815046297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46002.790815046297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46002.790815046297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46002.790815046297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46002.790815046297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46002.790815046297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46002.790815046297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46002.790815046297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46002.790815046297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46002.790815046297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46002.790815046297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46002.790815046297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46002.790815046297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46002.790815046297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46002.790815046297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46002.790815046297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46002.790815046297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46002.790815046297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46002.790815046297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46002.790815046297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46002.790815046297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46002.790815046297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46002.790815046297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46002.790815046297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46002.790815046297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46002.790815046297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46002.790815046297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46002.790815046297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46002.790815046297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46002.790815046297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46002.790815046297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46002.790815046297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46002.790815046297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46002.790815046297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46002.790815046297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46002.790815046297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46002.790815046297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46002.790815046297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46002.790815046297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46002.790815046297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46002.790815046297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46002.790815046297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46002.790815046297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46002.790815046297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46002.790815046297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46002.790815046297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46002.790815046297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46002.790815046297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46002.790815046297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46002.790815046297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46002.790815046297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46002.790815046297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46002.790815046297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46002.790815046297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46002.790815046297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46002.790815046297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46002.790815046297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46002.790815046297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46002.790815046297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46002.790815046297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46002.790815046297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46002.790815046297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46002.790815046297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46002.790815046297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46002.790815046297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46002.790815046297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46002.790815046297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46002.790815046297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46002.790815046297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46002.790815046297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46002.790815046297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46002.790815046297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46002.790815046297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46002.790815046297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46002.790815046297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46002.790815046297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46002.790815046297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46002.790815046297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46002.790815046297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46002.790815046297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46002.790815046297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46002.790815046297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46002.790815046297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46002.790815046297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46002.790815046297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46002.790815046297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46002.790815046297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46002.790815046297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46002.790815046297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46002.790815046297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46002.790815046297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46002.790815046297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46002.790815046297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46002.790815046297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46002.790815046297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46002.790815046297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46002.790815046297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46002.790815046297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46002.790815046297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46002.790815046297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46002.790815046297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46002.790815046297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46002.790815046297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46002.790815046297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46002.790815046297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46002.790815046297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46002.790815046297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46002.790815046297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46002.790815046297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46002.790815046297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46002.790815046297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46002.790815046297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46002.790815046297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46002.790815046297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46002.790815046297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46002.790815046297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46002.790815046297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46002.790815046297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46002.790815046297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46002.790815046297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46002.790815046297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46002.790815046297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46002.790815046297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46002.790815046297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46002.790815046297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46002.790815046297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46002.790815046297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46002.790815046297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46002.790815046297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46002.790815046297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46002.790815046297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46002.790815046297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46002.790815046297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46002.790815046297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46002.790815046297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46002.790815046297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46002.790815046297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46002.790815046297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46002.790815046297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46002.790815046297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46002.790815046297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46002.790815046297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46002.790815046297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46002.790815046297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46002.790815046297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46002.790815046297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46002.790815046297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46002.790815046297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46002.790815046297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46002.790815046297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46002.790815046297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46002.790815046297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46002.790815046297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46002.790815046297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46002.790815046297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46002.790815046297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46002.790815046297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46002.790815046297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46002.790815046297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46002.790815046297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46002.790815046297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46002.790815046297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46002.790815046297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46002.790815046297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46002.790815046297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46002.790815046297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46002.790815046297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46002.790815046297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46002.790815046297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46002.790815046297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46002.790815046297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46002.790815046297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46002.790815046297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46002.790815046297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46002.790815046297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46002.790815046297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46002.790815046297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46002.790815046297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46002.790815046297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46002.790815046297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46002.790815046297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46002.790815046297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46002.790815046297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46002.790815046297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46002.790815046297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46002.790815046297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46002.790815046297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46002.790815046297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46002.790815046297</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46002.790815046297</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46002.790815046297</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46002.790815046297</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46002.790815046297</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46002.790815046297</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46002.790815046297</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46002.790815046297</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46002.790815046297</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46002.790815046297</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46002.790815046297</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2025-12-11T16:00:06Z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