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34" documentId="13_ncr:1_{F6CB121F-512D-4AA6-A0C1-0FB36C537598}" xr6:coauthVersionLast="47" xr6:coauthVersionMax="47" xr10:uidLastSave="{4B6323A5-956C-4D27-963A-1C259DEBAE0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5" l="1"/>
  <c r="J5" i="5"/>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4" i="2"/>
  <c r="G4" i="2"/>
  <c r="I4" i="2"/>
  <c r="J4" i="2"/>
  <c r="L4" i="2"/>
  <c r="I3" i="5"/>
  <c r="B5" i="5"/>
  <c r="G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<sst xmlns="http://schemas.openxmlformats.org/spreadsheetml/2006/main" count="180291" uniqueCount="39131">
  <si>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</si>
  <si>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</si>
  <si>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</si>
  <si>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</si>
  <si>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</si>
  <si>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</si>
  <si>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</si>
  <si>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</si>
  <si>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</si>
  <si>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</si>
  <si>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</si>
  <si>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</si>
  <si>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</si>
  <si>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</si>
  <si>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</si>
  <si>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</si>
  <si>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</si>
  <si>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</si>
  <si>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</si>
  <si>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</si>
  <si>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</si>
  <si>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</si>
  <si>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</si>
  <si>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</si>
  <si>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</si>
  <si>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</si>
  <si>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</si>
  <si>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</si>
  <si>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</si>
  <si>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</si>
  <si>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</si>
  <si>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</si>
  <si>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</si>
  <si>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</si>
  <si>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</si>
  <si>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</si>
  <si>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</si>
  <si>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</si>
  <si>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</si>
  <si>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</si>
  <si>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</si>
  <si>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</si>
  <si>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</si>
  <si>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</si>
  <si>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</si>
  <si>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</si>
  <si>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</si>
  <si>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</si>
  <si>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</si>
  <si>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</si>
  <si>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</si>
  <si>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</si>
  <si>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</si>
  <si>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</si>
  <si>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</si>
  <si>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</si>
  <si>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</si>
  <si>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</si>
  <si>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</si>
  <si>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</si>
  <si>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</si>
  <si>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</si>
  <si>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</si>
  <si>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</si>
  <si>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</si>
  <si>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</si>
  <si>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</si>
  <si>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</si>
  <si>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</si>
  <si>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</si>
  <si>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</si>
  <si>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</si>
  <si>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</si>
  <si>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</si>
  <si>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</si>
  <si>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</si>
  <si>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</si>
  <si>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</si>
  <si>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</si>
  <si>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</si>
  <si>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</si>
  <si>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</si>
  <si>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</si>
  <si>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</si>
  <si>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</si>
  <si>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</si>
  <si>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</si>
  <si>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</si>
  <si>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</si>
  <si>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</si>
  <si>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</si>
  <si>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</si>
  <si>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</si>
  <si>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</si>
  <si>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</si>
  <si>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</si>
  <si>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</si>
  <si>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</si>
  <si>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</si>
  <si>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</si>
  <si>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</si>
  <si>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</si>
  <si>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</si>
  <si>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</si>
  <si>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</si>
  <si>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</si>
  <si>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</si>
  <si>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</si>
  <si>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</si>
  <si>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</si>
  <si>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</si>
  <si>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</si>
  <si>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</si>
  <si>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</si>
  <si>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</si>
  <si>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</si>
  <si>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</si>
  <si>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</si>
  <si>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</si>
  <si>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</si>
  <si>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</si>
  <si>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</si>
  <si>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</si>
  <si>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</si>
  <si>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</si>
  <si>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</si>
  <si>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</si>
  <si>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</si>
  <si>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</si>
  <si>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</si>
  <si>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</si>
  <si>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</si>
  <si>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</si>
  <si>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</si>
  <si>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</si>
  <si>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</si>
  <si>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</si>
  <si>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</si>
  <si>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</si>
  <si>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</si>
  <si>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</si>
  <si>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</si>
  <si>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</si>
  <si>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</si>
  <si>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</si>
  <si>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</si>
  <si>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</si>
  <si>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</si>
  <si>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</si>
  <si>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</si>
  <si>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</si>
  <si>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</si>
  <si>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</si>
  <si>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</si>
  <si>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</si>
  <si>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</si>
  <si>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</si>
  <si>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</si>
  <si>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</si>
  <si>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</si>
  <si>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</si>
  <si>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</si>
  <si>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</si>
  <si>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</si>
  <si>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</si>
  <si>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</si>
  <si>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</si>
  <si>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</si>
  <si>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</si>
  <si>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</si>
  <si>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</si>
  <si>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</si>
  <si>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</si>
  <si>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</si>
  <si>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</si>
  <si>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</si>
  <si>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</si>
  <si>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</si>
  <si>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</si>
  <si>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</si>
  <si>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</si>
  <si>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</si>
  <si>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</si>
  <si>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</si>
  <si>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</si>
  <si>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</si>
  <si>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</si>
  <si>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</si>
  <si>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</si>
  <si>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</si>
  <si>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</si>
  <si>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</si>
  <si>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</si>
  <si>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</si>
  <si>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</si>
  <si>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</si>
  <si>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</si>
  <si>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</si>
  <si>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</si>
  <si>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</si>
  <si>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</si>
  <si>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</si>
  <si>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</si>
  <si>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</si>
  <si>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</si>
  <si>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</si>
  <si>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</si>
  <si>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</si>
  <si>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</si>
  <si>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</si>
  <si>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</si>
  <si>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</si>
  <si>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</si>
  <si>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</si>
  <si>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</si>
  <si>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</si>
  <si>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</si>
  <si>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</si>
  <si>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</si>
  <si>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</si>
  <si>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</si>
  <si>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</si>
  <si>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</si>
  <si>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</si>
  <si>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</si>
  <si>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</si>
  <si>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</si>
  <si>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</si>
  <si>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</si>
  <si>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</si>
  <si>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</si>
  <si>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</si>
  <si>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</si>
  <si>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</si>
  <si>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</si>
  <si>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</si>
  <si>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</si>
  <si>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</si>
  <si>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</si>
  <si>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</si>
  <si>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</si>
  <si>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</si>
  <si>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</si>
  <si>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</si>
  <si>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</si>
  <si>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</si>
  <si>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</si>
  <si>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</si>
  <si>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</si>
  <si>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</si>
  <si>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</si>
  <si>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</si>
  <si>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</si>
  <si>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</si>
  <si>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</si>
  <si>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</si>
  <si>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</si>
  <si>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</si>
  <si>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</si>
  <si>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</si>
  <si>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</si>
  <si>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</si>
  <si>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</si>
  <si>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</si>
  <si>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</si>
  <si>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</si>
  <si>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</si>
  <si>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</si>
  <si>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</si>
  <si>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</si>
  <si>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</si>
  <si>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</si>
  <si>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</si>
  <si>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</si>
  <si>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</si>
  <si>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</si>
  <si>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</si>
  <si>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</si>
  <si>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</si>
  <si>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</si>
  <si>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</si>
  <si>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</si>
  <si>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</si>
  <si>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</si>
  <si>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</si>
  <si>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</si>
  <si>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</si>
  <si>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</si>
  <si>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</si>
  <si>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</si>
  <si>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</si>
  <si>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</si>
  <si>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</si>
  <si>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</si>
  <si>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</si>
  <si>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</si>
  <si>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</si>
  <si>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</si>
  <si>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</si>
  <si>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</si>
  <si>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</si>
  <si>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</si>
  <si>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</si>
  <si>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</si>
  <si>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</si>
  <si>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</si>
  <si>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</si>
  <si>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</si>
  <si>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</si>
  <si>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</si>
  <si>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</si>
  <si>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</si>
  <si>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</si>
  <si>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</si>
  <si>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</si>
  <si>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</si>
  <si>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</si>
  <si>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</si>
  <si>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</si>
  <si>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</si>
  <si>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</si>
  <si>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</si>
  <si>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</si>
  <si>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</si>
  <si>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</si>
  <si>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</si>
  <si>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</si>
  <si>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</si>
  <si>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</si>
  <si>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</si>
  <si>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</si>
  <si>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</si>
  <si>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</si>
  <si>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</si>
  <si>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</si>
  <si>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</si>
  <si>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</si>
  <si>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</si>
  <si>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</si>
  <si>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</si>
  <si>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</si>
  <si>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</si>
  <si>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</si>
  <si>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</si>
  <si>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</si>
  <si>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</si>
  <si>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</si>
  <si>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</si>
  <si>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</si>
  <si>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</si>
  <si>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</si>
  <si>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</si>
  <si>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</si>
  <si>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</si>
  <si>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</si>
  <si>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</si>
  <si>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</si>
  <si>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</si>
  <si>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</si>
  <si>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</si>
  <si>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</si>
  <si>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</si>
  <si>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</si>
  <si>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</si>
  <si>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</si>
  <si>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</si>
  <si>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</si>
  <si>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</si>
  <si>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</si>
  <si>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</si>
  <si>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</si>
  <si>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</si>
  <si>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</si>
  <si>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</si>
  <si>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</si>
  <si>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</si>
  <si>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</si>
  <si>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</si>
  <si>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</si>
  <si>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</si>
  <si>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</si>
  <si>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</si>
  <si>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</si>
  <si>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</si>
  <si>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</si>
  <si>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</si>
  <si>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</si>
  <si>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</si>
  <si>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</si>
  <si>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</si>
  <si>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</si>
  <si>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</si>
  <si>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</si>
  <si>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</si>
  <si>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</si>
  <si>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</si>
  <si>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</si>
  <si>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</si>
  <si>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</si>
  <si>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</si>
  <si>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</si>
  <si>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</si>
  <si>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</si>
  <si>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</si>
  <si>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</si>
  <si>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</si>
  <si>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</si>
  <si>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</si>
  <si>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</si>
  <si>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</si>
  <si>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</si>
  <si>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</si>
  <si>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</si>
  <si>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</si>
  <si>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</si>
  <si>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</si>
  <si>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</si>
  <si>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</si>
  <si>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</si>
  <si>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</si>
  <si>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</si>
  <si>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</si>
  <si>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</si>
  <si>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</si>
  <si>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</si>
  <si>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</si>
  <si>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</si>
  <si>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</si>
  <si>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</si>
  <si>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</si>
  <si>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</si>
  <si>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</si>
  <si>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</si>
  <si>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</si>
  <si>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</si>
  <si>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</si>
  <si>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</si>
  <si>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</si>
  <si>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</si>
  <si>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</si>
  <si>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</si>
  <si>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</si>
  <si>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</si>
  <si>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</si>
  <si>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</si>
  <si>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</si>
  <si>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</si>
  <si>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</si>
  <si>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</si>
  <si>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</si>
  <si>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</si>
  <si>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</si>
  <si>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</si>
  <si>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</si>
  <si>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</si>
  <si>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</si>
  <si>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</si>
  <si>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</si>
  <si>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</si>
  <si>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</si>
  <si>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</si>
  <si>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</si>
  <si>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</si>
  <si>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</si>
  <si>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</si>
  <si>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</si>
  <si>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</si>
  <si>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</si>
  <si>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</si>
  <si>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</si>
  <si>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</si>
  <si>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</si>
  <si>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</si>
  <si>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</si>
  <si>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</si>
  <si>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</si>
  <si>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</si>
  <si>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</si>
  <si>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</si>
  <si>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</si>
  <si>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</si>
  <si>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</si>
  <si>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</si>
  <si>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</si>
  <si>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</si>
  <si>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</si>
  <si>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</si>
  <si>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</si>
  <si>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</si>
  <si>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</si>
  <si>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</si>
  <si>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</si>
  <si>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</si>
  <si>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</si>
  <si>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</si>
  <si>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</si>
  <si>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</si>
  <si>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</si>
  <si>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</si>
  <si>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</si>
  <si>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</si>
  <si>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</si>
  <si>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</si>
  <si>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</si>
  <si>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</si>
  <si>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</si>
  <si>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</si>
  <si>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</si>
  <si>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</si>
  <si>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</si>
  <si>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</si>
  <si>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</si>
  <si>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</si>
  <si>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</si>
  <si>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</si>
  <si>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</si>
  <si>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</si>
  <si>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</si>
  <si>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</si>
  <si>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</si>
  <si>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</si>
  <si>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</si>
  <si>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</si>
  <si>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</si>
  <si>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</si>
  <si>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</si>
  <si>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</si>
  <si>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</si>
  <si>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</si>
  <si>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</si>
  <si>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</si>
  <si>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</si>
  <si>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</si>
  <si>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</si>
  <si>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</si>
  <si>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</si>
  <si>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</si>
  <si>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</si>
  <si>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</si>
  <si>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</si>
  <si>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</si>
  <si>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</si>
  <si>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</si>
  <si>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</si>
  <si>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</si>
  <si>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</si>
  <si>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</si>
  <si>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</si>
  <si>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</si>
  <si>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</si>
  <si>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</si>
  <si>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</si>
  <si>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</si>
  <si>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</si>
  <si>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</si>
  <si>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</si>
  <si>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</si>
  <si>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</si>
  <si>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</si>
  <si>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</si>
  <si>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</si>
  <si>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</si>
  <si>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</si>
  <si>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</si>
  <si>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</si>
  <si>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</si>
  <si>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</si>
  <si>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</si>
  <si>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</si>
  <si>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</si>
  <si>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</si>
  <si>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</si>
  <si>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</si>
  <si>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</si>
  <si>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</si>
  <si>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</si>
  <si>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</si>
  <si>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</si>
  <si>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</si>
  <si>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</si>
  <si>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</si>
  <si>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</si>
  <si>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</si>
  <si>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</si>
  <si>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</si>
  <si>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</si>
  <si>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</si>
  <si>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</si>
  <si>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</si>
  <si>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</si>
  <si>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</si>
  <si>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</si>
  <si>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</si>
  <si>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</si>
  <si>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</si>
  <si>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</si>
  <si>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</si>
  <si>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</si>
  <si>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</si>
  <si>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</si>
  <si>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</si>
  <si>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</si>
  <si>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</si>
  <si>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</si>
  <si>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</si>
  <si>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</si>
  <si>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</si>
  <si>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</si>
  <si>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</si>
  <si>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</si>
  <si>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</si>
  <si>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</si>
  <si>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</si>
  <si>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</si>
  <si>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</si>
  <si>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</si>
  <si>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</si>
  <si>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</si>
  <si>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</si>
  <si>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</si>
  <si>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</si>
  <si>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</si>
  <si>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</si>
  <si>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</si>
  <si>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</si>
  <si>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</si>
  <si>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</si>
  <si>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</si>
  <si>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</si>
  <si>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</si>
  <si>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</si>
  <si>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</si>
  <si>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</si>
  <si>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</si>
  <si>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</si>
  <si>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</si>
  <si>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</si>
  <si>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</si>
  <si>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</si>
  <si>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</si>
  <si>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</si>
  <si>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</si>
  <si>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</si>
  <si>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</si>
  <si>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</si>
  <si>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</si>
  <si>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</si>
  <si>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</si>
  <si>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</si>
  <si>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</si>
  <si>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</si>
  <si>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</si>
  <si>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</si>
  <si>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</si>
  <si>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</si>
  <si>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</si>
  <si>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</si>
  <si>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</si>
  <si>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</si>
  <si>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</si>
  <si>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</si>
  <si>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</si>
  <si>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</si>
  <si>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</si>
  <si>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</si>
  <si>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</si>
  <si>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</si>
  <si>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</si>
  <si>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</si>
  <si>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</si>
  <si>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</si>
  <si>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</si>
  <si>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</si>
  <si>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</si>
  <si>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</si>
  <si>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</si>
  <si>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</si>
  <si>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</si>
  <si>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</si>
  <si>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</si>
  <si>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</si>
  <si>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</si>
  <si>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</si>
  <si>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</si>
  <si>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</si>
  <si>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</si>
  <si>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</si>
  <si>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</si>
  <si>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</si>
  <si>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</si>
  <si>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</si>
  <si>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</si>
  <si>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</si>
  <si>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</si>
  <si>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</si>
  <si>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</si>
  <si>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</si>
  <si>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</si>
  <si>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</si>
  <si>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</si>
  <si>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</si>
  <si>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</si>
  <si>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</si>
  <si>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</si>
  <si>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</si>
  <si>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</si>
  <si>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</si>
  <si>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</si>
  <si>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</si>
  <si>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</si>
  <si>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</si>
  <si>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</si>
  <si>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</si>
  <si>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</si>
  <si>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</si>
  <si>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</si>
  <si>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</si>
  <si>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</si>
  <si>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</si>
  <si>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</si>
  <si>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</si>
  <si>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</si>
  <si>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</si>
  <si>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</si>
  <si>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</si>
  <si>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</si>
  <si>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</si>
  <si>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</si>
  <si>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</si>
  <si>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</si>
  <si>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</si>
  <si>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</si>
  <si>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</si>
  <si>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</si>
  <si>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</si>
  <si>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</si>
  <si>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</si>
  <si>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</si>
  <si>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</si>
  <si>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</si>
  <si>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</si>
  <si>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</si>
  <si>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</si>
  <si>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</si>
  <si>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</si>
  <si>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</si>
  <si>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</si>
  <si>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</si>
  <si>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</si>
  <si>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</si>
  <si>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</si>
  <si>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</si>
  <si>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</si>
  <si>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</si>
  <si>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</si>
  <si>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</si>
  <si>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</si>
  <si>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</si>
  <si>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</si>
  <si>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</si>
  <si>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</si>
  <si>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</si>
  <si>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</si>
  <si>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</si>
  <si>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</si>
  <si>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</si>
  <si>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</si>
  <si>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</si>
  <si>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</si>
  <si>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</si>
  <si>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</si>
  <si>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</si>
  <si>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</si>
  <si>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</si>
  <si>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</si>
  <si>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</si>
  <si>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</si>
  <si>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</si>
  <si>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</si>
  <si>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</si>
  <si>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</si>
  <si>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</si>
  <si>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</si>
  <si>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</si>
  <si>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</si>
  <si>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</si>
  <si>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</si>
  <si>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</si>
  <si>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</si>
  <si>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</si>
  <si>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</si>
  <si>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</si>
  <si>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</si>
  <si>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</si>
  <si>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</si>
  <si>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</si>
  <si>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</si>
  <si>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</si>
  <si>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</si>
  <si>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</si>
  <si>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</si>
  <si>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</si>
  <si>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</si>
  <si>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</si>
  <si>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</si>
  <si>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</si>
  <si>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</si>
  <si>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</si>
  <si>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</si>
  <si>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</si>
  <si>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</si>
  <si>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</si>
  <si>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</si>
  <si>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</si>
  <si>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</si>
  <si>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</si>
  <si>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</si>
  <si>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</si>
  <si>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</si>
  <si>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</si>
  <si>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</si>
  <si>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</si>
  <si>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</si>
  <si>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</si>
  <si>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</si>
  <si>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</si>
  <si>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</si>
  <si>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</si>
  <si>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</si>
  <si>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</si>
  <si>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</si>
  <si>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</si>
  <si>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</si>
  <si>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</si>
  <si>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</si>
  <si>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</si>
  <si>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</si>
  <si>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</si>
  <si>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</si>
  <si>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</si>
  <si>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</si>
  <si>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</si>
  <si>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</si>
  <si>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</si>
  <si>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</si>
  <si>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</si>
  <si>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</si>
  <si>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</si>
  <si>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</si>
  <si>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</si>
  <si>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</si>
  <si>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</si>
  <si>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</si>
  <si>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</si>
  <si>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</si>
  <si>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</si>
  <si>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</si>
  <si>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</si>
  <si>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</si>
  <si>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</si>
  <si>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</si>
  <si>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</si>
  <si>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</si>
  <si>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</si>
  <si>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</si>
  <si>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</si>
  <si>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</si>
  <si>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</si>
  <si>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</si>
  <si>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</si>
  <si>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</si>
  <si>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</si>
  <si>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</si>
  <si>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</si>
  <si>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</si>
  <si>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</si>
  <si>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</si>
  <si>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</si>
  <si>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</si>
  <si>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</si>
  <si>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</si>
  <si>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</si>
  <si>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</si>
  <si>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</si>
  <si>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</si>
  <si>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</si>
  <si>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</si>
  <si>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</si>
  <si>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</si>
  <si>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</si>
  <si>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</si>
  <si>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</si>
  <si>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</si>
  <si>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</si>
  <si>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</si>
  <si>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</si>
  <si>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</si>
  <si>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</si>
  <si>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</si>
  <si>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</si>
  <si>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</si>
  <si>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</si>
  <si>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</si>
  <si>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</si>
  <si>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</si>
  <si>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</si>
  <si>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</si>
  <si>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</si>
  <si>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</si>
  <si>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</si>
  <si>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</si>
  <si>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</si>
  <si>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</si>
  <si>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</si>
  <si>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</si>
  <si>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</si>
  <si>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</si>
  <si>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</si>
  <si>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</si>
  <si>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</si>
  <si>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</si>
  <si>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</si>
  <si>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</si>
  <si>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</si>
  <si>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</si>
  <si>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</si>
  <si>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</si>
  <si>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</si>
  <si>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</si>
  <si>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</si>
  <si>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</si>
  <si>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</si>
  <si>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</si>
  <si>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</si>
  <si>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</si>
  <si>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</si>
  <si>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</si>
  <si>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</si>
  <si>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</si>
  <si>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</si>
  <si>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</si>
  <si>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</si>
  <si>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</si>
  <si>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</si>
  <si>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</si>
  <si>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</si>
  <si>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</si>
  <si>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</si>
  <si>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</si>
  <si>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</si>
  <si>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</si>
  <si>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</si>
  <si>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</si>
  <si>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</si>
  <si>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</si>
  <si>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</si>
  <si>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</si>
  <si>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</si>
  <si>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</si>
  <si>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</si>
  <si>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</si>
  <si>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</si>
  <si>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</si>
  <si>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</si>
  <si>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</si>
  <si>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</si>
  <si>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</si>
  <si>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</si>
  <si>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</si>
  <si>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</si>
  <si>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</si>
  <si>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</si>
  <si>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</si>
  <si>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</si>
  <si>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</si>
  <si>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</si>
  <si>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</si>
  <si>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</si>
  <si>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</si>
  <si>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</si>
  <si>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</si>
  <si>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</si>
  <si>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</si>
  <si>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</si>
  <si>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</si>
  <si>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</si>
  <si>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</si>
  <si>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</si>
  <si>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</si>
  <si>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</si>
  <si>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</si>
  <si>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</si>
  <si>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</si>
  <si>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</si>
  <si>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</si>
  <si>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</si>
  <si>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</si>
  <si>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</si>
  <si>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</si>
  <si>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</si>
  <si>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</si>
  <si>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</si>
  <si>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</si>
  <si>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</si>
  <si>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</si>
  <si>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</si>
  <si>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</si>
  <si>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</si>
  <si>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</si>
  <si>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</si>
  <si>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</si>
  <si>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</si>
  <si>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</si>
  <si>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</si>
  <si>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</si>
  <si>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</si>
  <si>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</si>
  <si>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</si>
  <si>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</si>
  <si>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</si>
  <si>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</si>
  <si>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</si>
  <si>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</si>
  <si>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</si>
  <si>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</si>
  <si>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</si>
  <si>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</si>
  <si>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</si>
  <si>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</si>
  <si>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</si>
  <si>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</si>
  <si>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</si>
  <si>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</si>
  <si>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</si>
  <si>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</si>
  <si>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</si>
  <si>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</si>
  <si>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</si>
  <si>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</si>
  <si>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</si>
  <si>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</si>
  <si>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</si>
  <si>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</si>
  <si>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</si>
  <si>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</si>
  <si>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</si>
  <si>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</si>
  <si>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</si>
  <si>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</si>
  <si>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</si>
  <si>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</si>
  <si>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</si>
  <si>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</si>
  <si>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</si>
  <si>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</si>
  <si>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</si>
  <si>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</si>
  <si>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</si>
  <si>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</si>
  <si>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</si>
  <si>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</si>
  <si>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</si>
  <si>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</si>
  <si>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</si>
  <si>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</si>
  <si>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</si>
  <si>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</si>
  <si>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</si>
  <si>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</si>
  <si>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</si>
  <si>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</si>
  <si>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</si>
  <si>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</si>
  <si>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</si>
  <si>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</si>
  <si>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</si>
  <si>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</si>
  <si>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</si>
  <si>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</si>
  <si>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</si>
  <si>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</si>
  <si>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</si>
  <si>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</si>
  <si>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</si>
  <si>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</si>
  <si>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</si>
  <si>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</si>
  <si>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</si>
  <si>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</si>
  <si>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</si>
  <si>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</si>
  <si>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</si>
  <si>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</si>
  <si>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</si>
  <si>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</si>
  <si>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</si>
  <si>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</si>
  <si>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</si>
  <si>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</si>
  <si>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</si>
  <si>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</si>
  <si>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</si>
  <si>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</si>
  <si>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</si>
  <si>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</si>
  <si>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</si>
  <si>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</si>
  <si>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</si>
  <si>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</si>
  <si>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</si>
  <si>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</si>
  <si>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</si>
  <si>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</si>
  <si>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</si>
  <si>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</si>
  <si>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</si>
  <si>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</si>
  <si>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</si>
  <si>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</si>
  <si>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</si>
  <si>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</si>
  <si>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</si>
  <si>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</si>
  <si>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</si>
  <si>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</si>
  <si>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</si>
  <si>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</si>
  <si>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</si>
  <si>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</si>
  <si>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</si>
  <si>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</si>
  <si>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</si>
  <si>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</si>
  <si>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</si>
  <si>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</si>
  <si>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</si>
  <si>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</si>
  <si>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</si>
  <si>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</si>
  <si>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</si>
  <si>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</si>
  <si>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</si>
  <si>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</si>
  <si>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</si>
  <si>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</si>
  <si>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</si>
  <si>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</si>
  <si>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</si>
  <si>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</si>
  <si>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</si>
  <si>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</si>
  <si>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</si>
  <si>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</si>
  <si>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</si>
  <si>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</si>
  <si>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</si>
  <si>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</si>
  <si>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</si>
  <si>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</si>
  <si>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</si>
  <si>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</si>
  <si>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</si>
  <si>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</si>
  <si>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</si>
  <si>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</si>
  <si>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</si>
  <si>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</si>
  <si>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</si>
  <si>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</si>
  <si>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</si>
  <si>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</si>
  <si>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</si>
  <si>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</si>
  <si>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</si>
  <si>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</si>
  <si>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</si>
  <si>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</si>
  <si>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</si>
  <si>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</si>
  <si>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</si>
  <si>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</si>
  <si>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</si>
  <si>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</si>
  <si>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</si>
  <si>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</si>
  <si>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</si>
  <si>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</si>
  <si>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</si>
  <si>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</si>
  <si>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</si>
  <si>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</si>
  <si>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</si>
  <si>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</si>
  <si>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</si>
  <si>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</si>
  <si>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</si>
  <si>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</si>
  <si>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</si>
  <si>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</si>
  <si>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</si>
  <si>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</si>
  <si>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</si>
  <si>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</si>
  <si>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</si>
  <si>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</si>
  <si>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</si>
  <si>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</si>
  <si>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</si>
  <si>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</si>
  <si>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</si>
  <si>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</si>
  <si>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</si>
  <si>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</si>
  <si>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</si>
  <si>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</si>
  <si>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</si>
  <si>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</si>
  <si>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</si>
  <si>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</si>
  <si>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</si>
  <si>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</si>
  <si>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</si>
  <si>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</si>
  <si>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</si>
  <si>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</si>
  <si>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</si>
  <si>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</si>
  <si>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</si>
  <si>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</si>
  <si>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</si>
  <si>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</si>
  <si>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</si>
  <si>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</si>
  <si>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</si>
  <si>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</si>
  <si>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</si>
  <si>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</si>
  <si>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</si>
  <si>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</si>
  <si>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</si>
  <si>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</si>
  <si>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</si>
  <si>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</si>
  <si>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</si>
  <si>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</si>
  <si>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</si>
  <si>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</si>
  <si>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</si>
  <si>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</si>
  <si>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</si>
  <si>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</si>
  <si>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</si>
  <si>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</si>
  <si>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</si>
  <si>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</si>
  <si>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</si>
  <si>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</si>
  <si>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</si>
  <si>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</si>
  <si>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</si>
  <si>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</si>
  <si>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</si>
  <si>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</si>
  <si>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</si>
  <si>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</si>
  <si>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</si>
  <si>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</si>
  <si>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</si>
  <si>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</si>
  <si>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</si>
  <si>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</si>
  <si>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</si>
  <si>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</si>
  <si>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</si>
  <si>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</si>
  <si>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</si>
  <si>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</si>
  <si>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</si>
  <si>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</si>
  <si>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</si>
  <si>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</si>
  <si>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</si>
  <si>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</si>
  <si>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</si>
  <si>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</si>
  <si>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</si>
  <si>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</si>
  <si>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</si>
  <si>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</si>
  <si>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</si>
  <si>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</si>
  <si>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</si>
  <si>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</si>
  <si>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</si>
  <si>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</si>
  <si>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</si>
  <si>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</si>
  <si>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</si>
  <si>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</si>
  <si>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</si>
  <si>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</si>
  <si>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</si>
  <si>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</si>
  <si>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</si>
  <si>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</si>
  <si>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</si>
  <si>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</si>
  <si>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</si>
  <si>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</si>
  <si>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</si>
  <si>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</si>
  <si>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</si>
  <si>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</si>
  <si>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</si>
  <si>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</si>
  <si>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</si>
  <si>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</si>
  <si>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</si>
  <si>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</si>
  <si>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</si>
  <si>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</si>
  <si>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</si>
  <si>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</si>
  <si>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</si>
  <si>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</si>
  <si>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</si>
  <si>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</si>
  <si>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</si>
  <si>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</si>
  <si>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</si>
  <si>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</si>
  <si>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</si>
  <si>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</si>
  <si>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</si>
  <si>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</si>
  <si>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</si>
  <si>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</si>
  <si>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</si>
  <si>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</si>
  <si>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</si>
  <si>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</si>
  <si>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</si>
  <si>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</si>
  <si>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</si>
  <si>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</si>
  <si>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</si>
  <si>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</si>
  <si>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</si>
  <si>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</si>
  <si>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</si>
  <si>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</si>
  <si>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</si>
  <si>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</si>
  <si>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</si>
  <si>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</si>
  <si>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</si>
  <si>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</si>
  <si>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</si>
  <si>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</si>
  <si>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</si>
  <si>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</si>
  <si>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</si>
  <si>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</si>
  <si>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</si>
  <si>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</si>
  <si>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</si>
  <si>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</si>
  <si>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</si>
  <si>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</si>
  <si>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</si>
  <si>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</si>
  <si>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</si>
  <si>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</si>
  <si>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</si>
  <si>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</si>
  <si>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</si>
  <si>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</si>
  <si>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</si>
  <si>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</si>
  <si>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</si>
  <si>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</si>
  <si>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</si>
  <si>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</si>
  <si>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</si>
  <si>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</si>
  <si>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</si>
  <si>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</si>
  <si>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</si>
  <si>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</si>
  <si>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</si>
  <si>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</si>
  <si>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</si>
  <si>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</si>
  <si>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</si>
  <si>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</si>
  <si>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</si>
  <si>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</si>
  <si>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</si>
  <si>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</si>
  <si>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</si>
  <si>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</si>
  <si>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</si>
  <si>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</si>
  <si>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</si>
  <si>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</si>
  <si>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</si>
  <si>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</si>
  <si>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</si>
  <si>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</si>
  <si>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</si>
  <si>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</si>
  <si>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</si>
  <si>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</si>
  <si>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</si>
  <si>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</si>
  <si>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</si>
  <si>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</si>
  <si>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</si>
  <si>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</si>
  <si>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</si>
  <si>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</si>
  <si>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</si>
  <si>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</si>
  <si>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</si>
  <si>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</si>
  <si>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</si>
  <si>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</si>
  <si>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</si>
  <si>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</si>
  <si>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</si>
  <si>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</si>
  <si>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</si>
  <si>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</si>
  <si>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</si>
  <si>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</si>
  <si>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</si>
  <si>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</si>
  <si>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</si>
  <si>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</si>
  <si>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</si>
  <si>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</si>
  <si>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</si>
  <si>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</si>
  <si>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</si>
  <si>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</si>
  <si>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</si>
  <si>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</si>
  <si>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</si>
  <si>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</si>
  <si>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</si>
  <si>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</si>
  <si>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</si>
  <si>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</si>
  <si>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</si>
  <si>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</si>
  <si>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</si>
  <si>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</si>
  <si>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</si>
  <si>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</si>
  <si>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</si>
  <si>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</si>
  <si>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</si>
  <si>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</si>
  <si>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</si>
  <si>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</si>
  <si>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</si>
  <si>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</si>
  <si>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</si>
  <si>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</si>
  <si>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</si>
  <si>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</si>
  <si>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</si>
  <si>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</si>
  <si>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</si>
  <si>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</si>
  <si>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</si>
  <si>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</si>
  <si>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</si>
  <si>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</si>
  <si>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</si>
  <si>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</si>
  <si>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</si>
  <si>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</si>
  <si>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</si>
  <si>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</si>
  <si>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</si>
  <si>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</si>
  <si>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</si>
  <si>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</si>
  <si>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</si>
  <si>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</si>
  <si>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</si>
  <si>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</si>
  <si>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</si>
  <si>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</si>
  <si>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</si>
  <si>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</si>
  <si>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</si>
  <si>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</si>
  <si>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</si>
  <si>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</si>
  <si>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</si>
  <si>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</si>
  <si>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</si>
  <si>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</si>
  <si>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</si>
  <si>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</si>
  <si>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</si>
  <si>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</si>
  <si>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</si>
  <si>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</si>
  <si>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</si>
  <si>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</si>
  <si>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</si>
  <si>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</si>
  <si>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</si>
  <si>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</si>
  <si>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</si>
  <si>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</si>
  <si>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</si>
  <si>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</si>
  <si>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</si>
  <si>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</si>
  <si>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</si>
  <si>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</si>
  <si>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</si>
  <si>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</si>
  <si>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</si>
  <si>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</si>
  <si>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</si>
  <si>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</si>
  <si>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</si>
  <si>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</si>
  <si>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</si>
  <si>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</si>
  <si>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</si>
  <si>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</si>
  <si>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</si>
  <si>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</si>
  <si>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</si>
  <si>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</si>
  <si>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</si>
  <si>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</si>
  <si>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</si>
  <si>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</si>
  <si>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</si>
  <si>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</si>
  <si>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</si>
  <si>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</si>
  <si>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</si>
  <si>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</si>
  <si>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</si>
  <si>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</si>
  <si>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</si>
  <si>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</si>
  <si>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</si>
  <si>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</si>
  <si>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</si>
  <si>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</si>
  <si>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</si>
  <si>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</si>
  <si>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</si>
  <si>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</si>
  <si>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</si>
  <si>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</si>
  <si>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</si>
  <si>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</si>
  <si>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</si>
  <si>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</si>
  <si>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</si>
  <si>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</si>
  <si>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</si>
  <si>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</si>
  <si>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</si>
  <si>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</si>
  <si>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</si>
  <si>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</si>
  <si>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</si>
  <si>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</si>
  <si>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</si>
  <si>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</si>
  <si>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</si>
  <si>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</si>
  <si>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</si>
  <si>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</si>
  <si>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</si>
  <si>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</si>
  <si>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</si>
  <si>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</si>
  <si>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</si>
  <si>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</si>
  <si>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</si>
  <si>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</si>
  <si>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</si>
  <si>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</si>
  <si>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</si>
  <si>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</si>
  <si>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</si>
  <si>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</si>
  <si>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</si>
  <si>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</si>
  <si>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</si>
  <si>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</si>
  <si>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</si>
  <si>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</si>
  <si>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</si>
  <si>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</si>
  <si>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</si>
  <si>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</si>
  <si>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</si>
  <si>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</si>
  <si>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</si>
  <si>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</si>
  <si>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</si>
  <si>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</si>
  <si>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</si>
  <si>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</si>
  <si>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</si>
  <si>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</si>
  <si>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</si>
  <si>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</si>
  <si>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</si>
  <si>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</si>
  <si>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</si>
  <si>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</si>
  <si>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</si>
  <si>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</si>
  <si>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</si>
  <si>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</si>
  <si>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</si>
  <si>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</si>
  <si>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</si>
  <si>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</si>
  <si>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</si>
  <si>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</si>
  <si>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</si>
  <si>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</si>
  <si>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</si>
  <si>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</si>
  <si>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</si>
  <si>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</si>
  <si>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</si>
  <si>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</si>
  <si>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</si>
  <si>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</si>
  <si>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</si>
  <si>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</si>
  <si>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</si>
  <si>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</si>
  <si>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</si>
  <si>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</si>
  <si>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</si>
  <si>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</si>
  <si>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</si>
  <si>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</si>
  <si>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</si>
  <si>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</si>
  <si>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</si>
  <si>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</si>
  <si>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</si>
  <si>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</si>
  <si>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</si>
  <si>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</si>
  <si>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</si>
  <si>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</si>
  <si>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</si>
  <si>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</si>
  <si>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</si>
  <si>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</si>
  <si>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</si>
  <si>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</si>
  <si>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</si>
  <si>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</si>
  <si>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</si>
  <si>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</si>
  <si>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</si>
  <si>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</si>
  <si>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</si>
  <si>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</si>
  <si>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</si>
  <si>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</si>
  <si>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</si>
  <si>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</si>
  <si>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</si>
  <si>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</si>
  <si>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</si>
  <si>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</si>
  <si>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</si>
  <si>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</si>
  <si>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</si>
  <si>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</si>
  <si>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</si>
  <si>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</si>
  <si>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</si>
  <si>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</si>
  <si>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</si>
  <si>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</si>
  <si>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</si>
  <si>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</si>
  <si>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</si>
  <si>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</si>
  <si>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</si>
  <si>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</si>
  <si>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</si>
  <si>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</si>
  <si>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</si>
  <si>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</si>
  <si>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</si>
  <si>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</si>
  <si>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</si>
  <si>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</si>
  <si>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</si>
  <si>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</si>
  <si>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</si>
  <si>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</si>
  <si>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</si>
  <si>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</si>
  <si>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</si>
  <si>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</si>
  <si>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</si>
  <si>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</si>
  <si>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</si>
  <si>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</si>
  <si>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</si>
  <si>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</si>
  <si>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</si>
  <si>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</si>
  <si>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</si>
  <si>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</si>
  <si>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</si>
  <si>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</si>
  <si>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</si>
  <si>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</si>
  <si>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</si>
  <si>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</si>
  <si>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</si>
  <si>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</si>
  <si>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</si>
  <si>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</si>
  <si>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</si>
  <si>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</si>
  <si>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</si>
  <si>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</si>
  <si>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</si>
  <si>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</si>
  <si>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</si>
  <si>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</si>
  <si>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</si>
  <si>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</si>
  <si>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</si>
  <si>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</si>
  <si>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</si>
  <si>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</si>
  <si>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</si>
  <si>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</si>
  <si>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</si>
  <si>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</si>
  <si>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</si>
  <si>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</si>
  <si>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</si>
  <si>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</si>
  <si>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</si>
  <si>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</si>
  <si>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</si>
  <si>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</si>
  <si>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</si>
  <si>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</si>
  <si>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</si>
  <si>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</si>
  <si>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</si>
  <si>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</si>
  <si>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</si>
  <si>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</si>
  <si>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</si>
  <si>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</si>
  <si>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</si>
  <si>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</si>
  <si>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</si>
  <si>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</si>
  <si>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</si>
  <si>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</si>
  <si>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</si>
  <si>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</si>
  <si>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</si>
  <si>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</si>
  <si>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</si>
  <si>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</si>
  <si>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</si>
  <si>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</si>
  <si>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</si>
  <si>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</si>
  <si>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</si>
  <si>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</si>
  <si>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</si>
  <si>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</si>
  <si>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</si>
  <si>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</si>
  <si>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</si>
  <si>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</si>
  <si>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</si>
  <si>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</si>
  <si>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</si>
  <si>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</si>
  <si>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</si>
  <si>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</si>
  <si>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</si>
  <si>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</si>
  <si>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</si>
  <si>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</si>
  <si>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</si>
  <si>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</si>
  <si>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</si>
  <si>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</si>
  <si>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</si>
  <si>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</si>
  <si>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</si>
  <si>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</si>
  <si>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</si>
  <si>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</si>
  <si>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</si>
  <si>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</si>
  <si>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</si>
  <si>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</si>
  <si>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</si>
  <si>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</si>
  <si>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</si>
  <si>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</si>
  <si>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</si>
  <si>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</si>
  <si>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</si>
  <si>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</si>
  <si>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</si>
  <si>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</si>
  <si>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</si>
  <si>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</si>
  <si>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</si>
  <si>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</si>
  <si>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</si>
  <si>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</si>
  <si>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</si>
  <si>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</si>
  <si>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</si>
  <si>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</si>
  <si>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</si>
  <si>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</si>
  <si>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</si>
  <si>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</si>
  <si>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</si>
  <si>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</si>
  <si>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</si>
  <si>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</si>
  <si>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</si>
  <si>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</si>
  <si>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</si>
  <si>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</si>
  <si>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</si>
  <si>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</si>
  <si>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</si>
  <si>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</si>
  <si>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</si>
  <si>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</si>
  <si>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</si>
  <si>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</si>
  <si>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</si>
  <si>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</si>
  <si>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</si>
  <si>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</si>
  <si>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</si>
  <si>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</si>
  <si>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</si>
  <si>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</si>
  <si>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</si>
  <si>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</si>
  <si>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</si>
  <si>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</si>
  <si>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</si>
  <si>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</si>
  <si>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</si>
  <si>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</si>
  <si>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</si>
  <si>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</si>
  <si>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</si>
  <si>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</si>
  <si>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</si>
  <si>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</si>
  <si>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</si>
  <si>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</si>
  <si>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</si>
  <si>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</si>
  <si>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</si>
  <si>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</si>
  <si>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</si>
  <si>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</si>
  <si>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</si>
  <si>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</si>
  <si>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</si>
  <si>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</si>
  <si>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</si>
  <si>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</si>
  <si>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</si>
  <si>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</si>
  <si>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</si>
  <si>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</si>
  <si>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</si>
  <si>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</si>
  <si>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</si>
  <si>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</si>
  <si>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</si>
  <si>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</si>
  <si>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</si>
  <si>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</si>
  <si>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</si>
  <si>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</si>
  <si>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</si>
  <si>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</si>
  <si>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</si>
  <si>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</si>
  <si>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</si>
  <si>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</si>
  <si>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</si>
  <si>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</si>
  <si>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</si>
  <si>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</si>
  <si>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</si>
  <si>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</si>
  <si>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</si>
  <si>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</si>
  <si>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</si>
  <si>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</si>
  <si>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</si>
  <si>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</si>
  <si>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</si>
  <si>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</si>
  <si>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</si>
  <si>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</si>
  <si>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</si>
  <si>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</si>
  <si>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</si>
  <si>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</si>
  <si>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</si>
  <si>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</si>
  <si>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</si>
  <si>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</si>
  <si>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</si>
  <si>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</si>
  <si>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</si>
  <si>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</si>
  <si>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</si>
  <si>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</si>
  <si>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</si>
  <si>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</si>
  <si>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</si>
  <si>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</si>
  <si>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</si>
  <si>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</si>
  <si>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</si>
  <si>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</si>
  <si>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</si>
  <si>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</si>
  <si>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</si>
  <si>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</si>
  <si>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</si>
  <si>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</si>
  <si>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</si>
  <si>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</si>
  <si>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</si>
  <si>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</si>
  <si>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</si>
  <si>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</si>
  <si>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</si>
  <si>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</si>
  <si>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</si>
  <si>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</si>
  <si>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</si>
  <si>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</si>
  <si>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</si>
  <si>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</si>
  <si>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</si>
  <si>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</si>
  <si>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</si>
  <si>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</si>
  <si>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</si>
  <si>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</si>
  <si>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</si>
  <si>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</si>
  <si>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</si>
  <si>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</si>
  <si>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</si>
  <si>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</si>
  <si>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</si>
  <si>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</si>
  <si>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</si>
  <si>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</si>
  <si>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</si>
  <si>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</si>
  <si>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</si>
  <si>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</si>
  <si>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</si>
  <si>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</si>
  <si>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</si>
  <si>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</si>
  <si>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</si>
  <si>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</si>
  <si>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</si>
  <si>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</si>
  <si>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</si>
  <si>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</si>
  <si>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</si>
  <si>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</si>
  <si>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</si>
  <si>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</si>
  <si>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</si>
  <si>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</si>
  <si>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</si>
  <si>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</si>
  <si>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</si>
  <si>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</si>
  <si>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</si>
  <si>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</si>
  <si>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</si>
  <si>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</si>
  <si>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</si>
  <si>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</si>
  <si>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</si>
  <si>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</si>
  <si>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</si>
  <si>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</si>
  <si>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</si>
  <si>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</si>
  <si>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</si>
  <si>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</si>
  <si>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</si>
  <si>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</si>
  <si>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</si>
  <si>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</si>
  <si>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</si>
  <si>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</si>
  <si>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</si>
  <si>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</si>
  <si>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</si>
  <si>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</si>
  <si>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</si>
  <si>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</si>
  <si>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</si>
  <si>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</si>
  <si>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</si>
  <si>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</si>
  <si>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</si>
  <si>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</si>
  <si>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</si>
  <si>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</si>
  <si>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</si>
  <si>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</si>
  <si>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</si>
  <si>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</si>
  <si>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</si>
  <si>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</si>
  <si>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</si>
  <si>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</si>
  <si>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</si>
  <si>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</si>
  <si>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</si>
  <si>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</si>
  <si>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</si>
  <si>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</si>
  <si>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</si>
  <si>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</si>
  <si>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</si>
  <si>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</si>
  <si>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</si>
  <si>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</si>
  <si>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</si>
  <si>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</si>
  <si>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</si>
  <si>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</si>
  <si>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</si>
  <si>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</si>
  <si>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</si>
  <si>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</si>
  <si>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</si>
  <si>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</si>
  <si>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</si>
  <si>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</si>
  <si>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</si>
  <si>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</si>
  <si>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</si>
  <si>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</si>
  <si>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</si>
  <si>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</si>
  <si>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</si>
  <si>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</si>
  <si>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</si>
  <si>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</si>
  <si>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</si>
  <si>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</si>
  <si>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</si>
  <si>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</si>
  <si>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</si>
  <si>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</si>
  <si>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</si>
  <si>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</si>
  <si>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</si>
  <si>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</si>
  <si>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</si>
  <si>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</si>
  <si>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</si>
  <si>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</si>
  <si>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</si>
  <si>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</si>
  <si>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</si>
  <si>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</si>
  <si>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</si>
  <si>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</si>
  <si>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</si>
  <si>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</si>
  <si>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</si>
  <si>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</si>
  <si>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</si>
  <si>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</si>
  <si>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</si>
  <si>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</si>
  <si>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</si>
  <si>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</si>
  <si>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</si>
  <si>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</si>
  <si>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</si>
  <si>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</si>
  <si>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</si>
  <si>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</si>
  <si>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</si>
  <si>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</si>
  <si>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</si>
  <si>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</si>
  <si>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</si>
  <si>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</si>
  <si>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</si>
  <si>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</si>
  <si>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</si>
  <si>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</si>
  <si>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</si>
  <si>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</si>
  <si>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</si>
  <si>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</si>
  <si>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</si>
  <si>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</si>
  <si>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</si>
  <si>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</si>
  <si>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</si>
  <si>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</si>
  <si>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</si>
  <si>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</si>
  <si>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</si>
  <si>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</si>
  <si>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</si>
  <si>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</si>
  <si>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</si>
  <si>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</si>
  <si>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</si>
  <si>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</si>
  <si>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</si>
  <si>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</si>
  <si>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</si>
  <si>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</si>
  <si>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</si>
  <si>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</si>
  <si>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</si>
  <si>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</si>
  <si>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</si>
  <si>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</si>
  <si>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</si>
  <si>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</si>
  <si>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</si>
  <si>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</si>
  <si>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</si>
  <si>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</si>
  <si>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</si>
  <si>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</si>
  <si>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</si>
  <si>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</si>
  <si>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</si>
  <si>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</si>
  <si>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</si>
  <si>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</si>
  <si>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</si>
  <si>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</si>
  <si>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</si>
  <si>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</si>
  <si>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</si>
  <si>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</si>
  <si>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</si>
  <si>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</si>
  <si>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</si>
  <si>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</si>
  <si>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</si>
  <si>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</si>
  <si>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</si>
  <si>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</si>
  <si>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</si>
  <si>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</si>
  <si>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</si>
  <si>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</si>
  <si>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</si>
  <si>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</si>
  <si>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</si>
  <si>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</si>
  <si>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</si>
  <si>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</si>
  <si>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</si>
  <si>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</si>
  <si>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</si>
  <si>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</si>
  <si>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</si>
  <si>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</si>
  <si>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</si>
  <si>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</si>
  <si>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</si>
  <si>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</si>
  <si>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</si>
  <si>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</si>
  <si>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</si>
  <si>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</si>
  <si>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</si>
  <si>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</si>
  <si>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</si>
  <si>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</si>
  <si>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</si>
  <si>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</si>
  <si>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</si>
  <si>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</si>
  <si>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</si>
  <si>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</si>
  <si>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</si>
  <si>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</si>
  <si>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</si>
  <si>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</si>
  <si>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</si>
  <si>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</si>
  <si>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</si>
  <si>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</si>
  <si>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</si>
  <si>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</si>
  <si>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</si>
  <si>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</si>
  <si>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</si>
  <si>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</si>
  <si>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</si>
  <si>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</si>
  <si>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</si>
  <si>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</si>
  <si>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</si>
  <si>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</si>
  <si>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</si>
  <si>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</si>
  <si>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</si>
  <si>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</si>
  <si>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</si>
  <si>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</si>
  <si>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</si>
  <si>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</si>
  <si>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</si>
  <si>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</si>
  <si>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</si>
  <si>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</si>
  <si>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</si>
  <si>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</si>
  <si>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</si>
  <si>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</si>
  <si>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</si>
  <si>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</si>
  <si>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</si>
  <si>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</si>
  <si>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</si>
  <si>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</si>
  <si>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</si>
  <si>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</si>
  <si>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</si>
  <si>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</si>
  <si>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</si>
  <si>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</si>
  <si>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</si>
  <si>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</si>
  <si>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</si>
  <si>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</si>
  <si>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</si>
  <si>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</si>
  <si>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</si>
  <si>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</si>
  <si>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</si>
  <si>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</si>
  <si>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</si>
  <si>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</si>
  <si>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</si>
  <si>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</si>
  <si>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</si>
  <si>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</si>
  <si>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</si>
  <si>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</si>
  <si>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</si>
  <si>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</si>
  <si>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</si>
  <si>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</si>
  <si>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</si>
  <si>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</si>
  <si>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</si>
  <si>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</si>
  <si>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</si>
  <si>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</si>
  <si>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</si>
  <si>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</si>
  <si>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</si>
  <si>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</si>
  <si>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</si>
  <si>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</si>
  <si>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</si>
  <si>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</si>
  <si>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</si>
  <si>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</si>
  <si>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</si>
  <si>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</si>
  <si>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</si>
  <si>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</si>
  <si>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</si>
  <si>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</si>
  <si>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</si>
  <si>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</si>
  <si>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</si>
  <si>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</si>
  <si>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</si>
  <si>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</si>
  <si>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</si>
  <si>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</si>
  <si>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</si>
  <si>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</si>
  <si>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</si>
  <si>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</si>
  <si>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</si>
  <si>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</si>
  <si>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</si>
  <si>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</si>
  <si>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</si>
  <si>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</si>
  <si>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</si>
  <si>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</si>
  <si>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</si>
  <si>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</si>
  <si>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</si>
  <si>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</si>
  <si>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</si>
  <si>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</si>
  <si>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</si>
  <si>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</si>
  <si>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</si>
  <si>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</si>
  <si>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</si>
  <si>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</si>
  <si>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</si>
  <si>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</si>
  <si>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</si>
  <si>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</si>
  <si>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</si>
  <si>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</si>
  <si>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</si>
  <si>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</si>
  <si>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</si>
  <si>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</si>
  <si>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</si>
  <si>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</si>
  <si>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</si>
  <si>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</si>
  <si>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</si>
  <si>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</si>
  <si>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</si>
  <si>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</si>
  <si>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</si>
  <si>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</si>
  <si>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</si>
  <si>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</si>
  <si>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</si>
  <si>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</si>
  <si>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</si>
  <si>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</si>
  <si>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</si>
  <si>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</si>
  <si>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</si>
  <si>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</si>
  <si>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</si>
  <si>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</si>
  <si>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</si>
  <si>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</si>
  <si>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</si>
  <si>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</si>
  <si>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</si>
  <si>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</si>
  <si>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</si>
  <si>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</si>
  <si>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</si>
  <si>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</si>
  <si>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</si>
  <si>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</si>
  <si>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</si>
  <si>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</si>
  <si>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</si>
  <si>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</si>
  <si>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</si>
  <si>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</si>
  <si>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</si>
  <si>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</si>
  <si>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</si>
  <si>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</si>
  <si>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</si>
  <si>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</si>
  <si>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</si>
  <si>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</si>
  <si>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</si>
  <si>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</si>
  <si>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</si>
  <si>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</si>
  <si>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</si>
  <si>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</si>
  <si>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</si>
  <si>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</si>
  <si>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</si>
  <si>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</si>
  <si>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</si>
  <si>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</si>
  <si>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</si>
  <si>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</si>
  <si>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</si>
  <si>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</si>
  <si>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</si>
  <si>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</si>
  <si>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</si>
  <si>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</si>
  <si>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</si>
  <si>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</si>
  <si>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</si>
  <si>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</si>
  <si>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</si>
  <si>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</si>
  <si>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</si>
  <si>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</si>
  <si>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</si>
  <si>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</si>
  <si>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</si>
  <si>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</si>
  <si>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</si>
  <si>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</si>
  <si>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</si>
  <si>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</si>
  <si>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</si>
  <si>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</si>
  <si>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</si>
  <si>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</si>
  <si>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</si>
  <si>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</si>
  <si>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</si>
  <si>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</si>
  <si>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</si>
  <si>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</si>
  <si>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</si>
  <si>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</si>
  <si>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</si>
  <si>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</si>
  <si>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</si>
  <si>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</si>
  <si>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</si>
  <si>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</si>
  <si>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</si>
  <si>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</si>
  <si>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</si>
  <si>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</si>
  <si>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</si>
  <si>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</si>
  <si>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</si>
  <si>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</si>
  <si>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</si>
  <si>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</si>
  <si>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</si>
  <si>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</si>
  <si>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</si>
  <si>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</si>
  <si>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</si>
  <si>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</si>
  <si>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</si>
  <si>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</si>
  <si>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</si>
  <si>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</si>
  <si>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</si>
  <si>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</si>
  <si>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</si>
  <si>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</si>
  <si>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</si>
  <si>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</si>
  <si>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</si>
  <si>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</si>
  <si>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</si>
  <si>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</si>
  <si>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</si>
  <si>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</si>
  <si>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</si>
  <si>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</si>
  <si>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</si>
  <si>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</si>
  <si>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</si>
  <si>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</si>
  <si>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</si>
  <si>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</si>
  <si>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</si>
  <si>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</si>
  <si>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</si>
  <si>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</si>
  <si>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</si>
  <si>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</si>
  <si>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</si>
  <si>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</si>
  <si>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</si>
  <si>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</si>
  <si>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</si>
  <si>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</si>
  <si>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</si>
  <si>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</si>
  <si>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</si>
  <si>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</si>
  <si>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</si>
  <si>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</si>
  <si>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</si>
  <si>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</si>
  <si>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</si>
  <si>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</si>
  <si>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</si>
  <si>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</si>
  <si>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</si>
  <si>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</si>
  <si>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</si>
  <si>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</si>
  <si>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</si>
  <si>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</si>
  <si>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</si>
  <si>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</si>
  <si>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</si>
  <si>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</si>
  <si>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</si>
  <si>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</si>
  <si>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</si>
  <si>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</si>
  <si>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</si>
  <si>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</si>
  <si>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</si>
  <si>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</si>
  <si>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</si>
  <si>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</si>
  <si>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</si>
  <si>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</si>
  <si>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</si>
  <si>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</si>
  <si>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</si>
  <si>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</si>
  <si>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</si>
  <si>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</si>
  <si>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</si>
  <si>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</si>
  <si>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</si>
  <si>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</si>
  <si>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</si>
  <si>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</si>
  <si>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</si>
  <si>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</si>
  <si>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</si>
  <si>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</si>
  <si>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</si>
  <si>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</si>
  <si>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</si>
  <si>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</si>
  <si>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</si>
  <si>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</si>
  <si>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</si>
  <si>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</si>
  <si>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</si>
  <si>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</si>
  <si>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</si>
  <si>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</si>
  <si>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</si>
  <si>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</si>
  <si>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</si>
  <si>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</si>
  <si>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</si>
  <si>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</si>
  <si>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</si>
  <si>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</si>
  <si>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</si>
  <si>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</si>
  <si>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</si>
  <si>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</si>
  <si>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</si>
  <si>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</si>
  <si>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</si>
  <si>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</si>
  <si>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</si>
  <si>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</si>
  <si>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</si>
  <si>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</si>
  <si>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</si>
  <si>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</si>
  <si>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</si>
  <si>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</si>
  <si>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</si>
  <si>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</si>
  <si>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</si>
  <si>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</si>
  <si>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</si>
  <si>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</si>
  <si>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</si>
  <si>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</si>
  <si>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</si>
  <si>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</si>
  <si>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</si>
  <si>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</si>
  <si>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</si>
  <si>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</si>
  <si>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</si>
  <si>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</si>
  <si>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</si>
  <si>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</si>
  <si>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</si>
  <si>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</si>
  <si>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</si>
  <si>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</si>
  <si>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</si>
  <si>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</si>
  <si>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</si>
  <si>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</si>
  <si>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</si>
  <si>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</si>
  <si>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</si>
  <si>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</si>
  <si>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</si>
  <si>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</si>
  <si>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</si>
  <si>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</si>
  <si>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</si>
  <si>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</si>
  <si>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</si>
  <si>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</si>
  <si>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</si>
  <si>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</si>
  <si>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</si>
  <si>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</si>
  <si>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</si>
  <si>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</si>
  <si>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</si>
  <si>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</si>
  <si>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</si>
  <si>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</si>
  <si>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</si>
  <si>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</si>
  <si>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</si>
  <si>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</si>
  <si>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</si>
  <si>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</si>
  <si>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</si>
  <si>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</si>
  <si>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</si>
  <si>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</si>
  <si>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</si>
  <si>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</si>
  <si>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</si>
  <si>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</si>
  <si>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</si>
  <si>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</si>
  <si>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</si>
  <si>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</si>
  <si>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</si>
  <si>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</si>
  <si>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</si>
  <si>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</si>
  <si>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</si>
  <si>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</si>
  <si>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</si>
  <si>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</si>
  <si>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</si>
  <si>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</si>
  <si>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</si>
  <si>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</si>
  <si>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</si>
  <si>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</si>
  <si>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</si>
  <si>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</si>
  <si>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</si>
  <si>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</si>
  <si>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</si>
  <si>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</si>
  <si>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</si>
  <si>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</si>
  <si>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</si>
  <si>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</si>
  <si>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</si>
  <si>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</si>
  <si>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</si>
  <si>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</si>
  <si>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</si>
  <si>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</si>
  <si>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</si>
  <si>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</si>
  <si>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</si>
  <si>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</si>
  <si>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</si>
  <si>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</si>
  <si>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</si>
  <si>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</si>
  <si>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</si>
  <si>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</si>
  <si>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</si>
  <si>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</si>
  <si>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</si>
  <si>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</si>
  <si>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</si>
  <si>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</si>
  <si>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</si>
  <si>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</si>
  <si>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</si>
  <si>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</si>
  <si>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</si>
  <si>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</si>
  <si>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</si>
  <si>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</si>
  <si>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</si>
  <si>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</si>
  <si>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</si>
  <si>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</si>
  <si>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</si>
  <si>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</si>
  <si>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</si>
  <si>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</si>
  <si>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</si>
  <si>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</si>
  <si>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</si>
  <si>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</si>
  <si>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</si>
  <si>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</si>
  <si>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</si>
  <si>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</si>
  <si>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</si>
  <si>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</si>
  <si>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</si>
  <si>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</si>
  <si>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</si>
  <si>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</si>
  <si>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</si>
  <si>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</si>
  <si>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</si>
  <si>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</si>
  <si>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</si>
  <si>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</si>
  <si>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</si>
  <si>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</si>
  <si>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</si>
  <si>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</si>
  <si>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</si>
  <si>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</si>
  <si>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</si>
  <si>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</si>
  <si>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</si>
  <si>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</si>
  <si>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</si>
  <si>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</si>
  <si>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</si>
  <si>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</si>
  <si>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</si>
  <si>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</si>
  <si>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</si>
  <si>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</si>
  <si>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</si>
  <si>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</si>
  <si>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</si>
  <si>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</si>
  <si>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</si>
  <si>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</si>
  <si>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</si>
  <si>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</si>
  <si>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</si>
  <si>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</si>
  <si>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</si>
  <si>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</si>
  <si>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</si>
  <si>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</si>
  <si>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</si>
  <si>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</si>
  <si>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</si>
  <si>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</si>
  <si>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</si>
  <si>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</si>
  <si>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</si>
  <si>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</si>
  <si>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</si>
  <si>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</si>
  <si>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</si>
  <si>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</si>
  <si>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</si>
  <si>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</si>
  <si>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</si>
  <si>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</si>
  <si>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</si>
  <si>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</si>
  <si>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</si>
  <si>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</si>
  <si>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</si>
  <si>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</si>
  <si>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</si>
  <si>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</si>
  <si>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</si>
  <si>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</si>
  <si>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</si>
  <si>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</si>
  <si>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</si>
  <si>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</si>
  <si>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</si>
  <si>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</si>
  <si>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</si>
  <si>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</si>
  <si>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</si>
  <si>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</si>
  <si>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</si>
  <si>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</si>
  <si>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</si>
  <si>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</si>
  <si>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</si>
  <si>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</si>
  <si>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</si>
  <si>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</si>
  <si>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</si>
  <si>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</si>
  <si>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</si>
  <si>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</si>
  <si>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</si>
  <si>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</si>
  <si>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</si>
  <si>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</si>
  <si>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</si>
  <si>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</si>
  <si>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</si>
  <si>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</si>
  <si>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</si>
  <si>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</si>
  <si>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</si>
  <si>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</si>
  <si>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</si>
  <si>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</si>
  <si>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</si>
  <si>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</si>
  <si>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</si>
  <si>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</si>
  <si>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</si>
  <si>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</si>
  <si>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</si>
  <si>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</si>
  <si>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</si>
  <si>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</si>
  <si>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</si>
  <si>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</si>
  <si>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</si>
  <si>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</si>
  <si>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</si>
  <si>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</si>
  <si>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</si>
  <si>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</si>
  <si>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</si>
  <si>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</si>
  <si>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</si>
  <si>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</si>
  <si>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</si>
  <si>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</si>
  <si>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</si>
  <si>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</si>
  <si>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</si>
  <si>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</si>
  <si>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</si>
  <si>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</si>
  <si>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</si>
  <si>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</si>
  <si>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</si>
  <si>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</si>
  <si>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</si>
  <si>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</si>
  <si>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</si>
  <si>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</si>
  <si>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</si>
  <si>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</si>
  <si>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</si>
  <si>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</si>
  <si>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</si>
  <si>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</si>
  <si>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</si>
  <si>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</si>
  <si>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</si>
  <si>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</si>
  <si>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</si>
  <si>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</si>
  <si>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</si>
  <si>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</si>
  <si>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</si>
  <si>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</si>
  <si>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</si>
  <si>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</si>
  <si>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</si>
  <si>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</si>
  <si>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</si>
  <si>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</si>
  <si>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</si>
  <si>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</si>
  <si>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</si>
  <si>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</si>
  <si>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</si>
  <si>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</si>
  <si>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</si>
  <si>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</si>
  <si>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</si>
  <si>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</si>
  <si>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</si>
  <si>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</si>
  <si>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</si>
  <si>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</si>
  <si>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</si>
  <si>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</si>
  <si>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</si>
  <si>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</si>
  <si>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</si>
  <si>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</si>
  <si>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</si>
  <si>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</si>
  <si>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</si>
  <si>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</si>
  <si>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</si>
  <si>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</si>
  <si>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</si>
  <si>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</si>
  <si>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</si>
  <si>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</si>
  <si>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</si>
  <si>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</si>
  <si>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</si>
  <si>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</si>
  <si>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</si>
  <si>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</si>
  <si>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</si>
  <si>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</si>
  <si>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</si>
  <si>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</si>
  <si>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</si>
  <si>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</si>
  <si>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</si>
  <si>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</si>
  <si>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</si>
  <si>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</si>
  <si>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</si>
  <si>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</si>
  <si>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</si>
  <si>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</si>
  <si>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</si>
  <si>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</si>
  <si>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</si>
  <si>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</si>
  <si>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</si>
  <si>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</si>
  <si>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</si>
  <si>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</si>
  <si>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</si>
  <si>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</si>
  <si>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</si>
  <si>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</si>
  <si>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</si>
  <si>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</si>
  <si>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</si>
  <si>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</si>
  <si>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</si>
  <si>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</si>
  <si>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</si>
  <si>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</si>
  <si>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</si>
  <si>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</si>
  <si>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</si>
  <si>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</si>
  <si>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</si>
  <si>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</si>
  <si>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</si>
  <si>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</si>
  <si>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</si>
  <si>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</si>
  <si>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</si>
  <si>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</si>
  <si>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</si>
  <si>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</si>
  <si>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</si>
  <si>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</si>
  <si>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</si>
  <si>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</si>
  <si>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</si>
  <si>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</si>
  <si>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</si>
  <si>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</si>
  <si>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</si>
  <si>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</si>
  <si>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</si>
  <si>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</si>
  <si>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</si>
  <si>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</si>
  <si>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</si>
  <si>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</si>
  <si>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</si>
  <si>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</si>
  <si>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</si>
  <si>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</si>
  <si>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</si>
  <si>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</si>
  <si>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</si>
  <si>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</si>
  <si>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</si>
  <si>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</si>
  <si>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</si>
  <si>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</si>
  <si>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</si>
  <si>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</si>
  <si>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</si>
  <si>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</si>
  <si>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</si>
  <si>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</si>
  <si>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</si>
  <si>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</si>
  <si>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</si>
  <si>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</si>
  <si>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</si>
  <si>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</si>
  <si>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</si>
  <si>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</si>
  <si>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</si>
  <si>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</si>
  <si>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</si>
  <si>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</si>
  <si>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</si>
  <si>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</si>
  <si>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</si>
  <si>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</si>
  <si>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</si>
  <si>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</si>
  <si>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</si>
  <si>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</si>
  <si>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</si>
  <si>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</si>
  <si>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</si>
  <si>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</si>
  <si>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</si>
  <si>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</si>
  <si>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</si>
  <si>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</si>
  <si>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</si>
  <si>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</si>
  <si>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</si>
  <si>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</si>
  <si>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</si>
  <si>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</si>
  <si>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</si>
  <si>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</si>
  <si>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</si>
  <si>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</si>
  <si>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</si>
  <si>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</si>
  <si>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</si>
  <si>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</si>
  <si>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</si>
  <si>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</si>
  <si>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</si>
  <si>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</si>
  <si>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</si>
  <si>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</si>
  <si>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</si>
  <si>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</si>
  <si>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</si>
  <si>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</si>
  <si>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</si>
  <si>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</si>
  <si>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</si>
  <si>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</si>
  <si>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</si>
  <si>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</si>
  <si>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</si>
  <si>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</si>
  <si>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</si>
  <si>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</si>
  <si>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</si>
  <si>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</si>
  <si>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</si>
  <si>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</si>
  <si>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</si>
  <si>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</si>
  <si>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</si>
  <si>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</si>
  <si>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</si>
  <si>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</si>
  <si>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</si>
  <si>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</si>
  <si>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</si>
  <si>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</si>
  <si>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</si>
  <si>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</si>
  <si>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</si>
  <si>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</si>
  <si>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</si>
  <si>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</si>
  <si>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</si>
  <si>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</si>
  <si>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</si>
  <si>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</si>
  <si>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</si>
  <si>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</si>
  <si>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</si>
  <si>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</si>
  <si>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</si>
  <si>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</si>
  <si>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</si>
  <si>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</si>
  <si>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</si>
  <si>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</si>
  <si>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</si>
  <si>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</si>
  <si>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</si>
  <si>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</si>
  <si>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</si>
  <si>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</si>
  <si>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</si>
  <si>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</si>
  <si>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</si>
  <si>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</si>
  <si>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</si>
  <si>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</si>
  <si>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</si>
  <si>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</si>
  <si>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</si>
  <si>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</si>
  <si>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</si>
  <si>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</si>
  <si>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</si>
  <si>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</si>
  <si>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</si>
  <si>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</si>
  <si>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</si>
  <si>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</si>
  <si>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</si>
  <si>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</si>
  <si>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</si>
  <si>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</si>
  <si>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</si>
  <si>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</si>
  <si>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</si>
  <si>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</si>
  <si>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</si>
  <si>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</si>
  <si>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</si>
  <si>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</si>
  <si>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</si>
  <si>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</si>
  <si>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</si>
  <si>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</si>
  <si>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</si>
  <si>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</si>
  <si>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</si>
  <si>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</si>
  <si>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</si>
  <si>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</si>
  <si>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</si>
  <si>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</si>
  <si>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</si>
  <si>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</si>
  <si>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</si>
  <si>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</si>
  <si>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</si>
  <si>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</si>
  <si>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</si>
  <si>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</si>
  <si>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</si>
  <si>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</si>
  <si>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</si>
  <si>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</si>
  <si>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</si>
  <si>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</si>
  <si>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</si>
  <si>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</si>
  <si>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</si>
  <si>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</si>
  <si>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</si>
  <si>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</si>
  <si>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</si>
  <si>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</si>
  <si>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</si>
  <si>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</si>
  <si>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</si>
  <si>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</si>
  <si>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</si>
  <si>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</si>
  <si>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</si>
  <si>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</si>
  <si>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</si>
  <si>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</si>
  <si>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</si>
  <si>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</si>
  <si>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</si>
  <si>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</si>
  <si>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</si>
  <si>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</si>
  <si>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</si>
  <si>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</si>
  <si>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</si>
  <si>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</si>
  <si>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</si>
  <si>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</si>
  <si>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</si>
  <si>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</si>
  <si>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</si>
  <si>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</si>
  <si>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</si>
  <si>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</si>
  <si>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</si>
  <si>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</si>
  <si>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</si>
  <si>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</si>
  <si>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</si>
  <si>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</si>
  <si>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</si>
  <si>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</si>
  <si>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</si>
  <si>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</si>
  <si>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</si>
  <si>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</si>
  <si>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</si>
  <si>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</si>
  <si>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</si>
  <si>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</si>
  <si>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</si>
  <si>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</si>
  <si>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</si>
  <si>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</si>
  <si>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</si>
  <si>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</si>
  <si>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</si>
  <si>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</si>
  <si>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</si>
  <si>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</si>
  <si>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</si>
  <si>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</si>
  <si>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</si>
  <si>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</si>
  <si>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</si>
  <si>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</si>
  <si>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</si>
  <si>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</si>
  <si>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</si>
  <si>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</si>
  <si>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</si>
  <si>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</si>
  <si>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</si>
  <si>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</si>
  <si>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</si>
  <si>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</si>
  <si>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</si>
  <si>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</si>
  <si>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</si>
  <si>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</si>
  <si>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</si>
  <si>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</si>
  <si>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</si>
  <si>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</si>
  <si>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</si>
  <si>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</si>
  <si>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</si>
  <si>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</si>
  <si>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</si>
  <si>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</si>
  <si>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</si>
  <si>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</si>
  <si>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</si>
  <si>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</si>
  <si>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</si>
  <si>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</si>
  <si>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</si>
  <si>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</si>
  <si>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</si>
  <si>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</si>
  <si>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</si>
  <si>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</si>
  <si>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</si>
  <si>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</si>
  <si>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</si>
  <si>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</si>
  <si>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</si>
  <si>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</si>
  <si>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</si>
  <si>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</si>
  <si>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</si>
  <si>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</si>
  <si>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</si>
  <si>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</si>
  <si>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</si>
  <si>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</si>
  <si>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</si>
  <si>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</si>
  <si>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</si>
  <si>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</si>
  <si>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</si>
  <si>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</si>
  <si>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</si>
  <si>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</si>
  <si>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</si>
  <si>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</si>
  <si>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</si>
  <si>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</si>
  <si>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</si>
  <si>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</si>
  <si>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</si>
  <si>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</si>
  <si>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</si>
  <si>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</si>
  <si>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</si>
  <si>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</si>
  <si>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</si>
  <si>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</si>
  <si>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</si>
  <si>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</si>
  <si>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</si>
  <si>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</si>
  <si>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</si>
  <si>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</si>
  <si>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</si>
  <si>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</si>
  <si>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</si>
  <si>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</si>
  <si>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</si>
  <si>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</si>
  <si>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</si>
  <si>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</si>
  <si>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</si>
  <si>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</si>
  <si>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</si>
  <si>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</si>
  <si>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</si>
  <si>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</si>
  <si>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</si>
  <si>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</si>
  <si>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</si>
  <si>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</si>
  <si>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</si>
  <si>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</si>
  <si>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</si>
  <si>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</si>
  <si>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</si>
  <si>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</si>
  <si>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</si>
  <si>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</si>
  <si>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</si>
  <si>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</si>
  <si>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</si>
  <si>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</si>
  <si>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</si>
  <si>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</si>
  <si>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</si>
  <si>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</si>
  <si>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</si>
  <si>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</si>
  <si>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</si>
  <si>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</si>
  <si>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</si>
  <si>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</si>
  <si>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</si>
  <si>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</si>
  <si>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</si>
  <si>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</si>
  <si>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</si>
  <si>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</si>
  <si>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</si>
  <si>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</si>
  <si>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</si>
  <si>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</si>
  <si>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</si>
  <si>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</si>
  <si>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</si>
  <si>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</si>
  <si>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</si>
  <si>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</si>
  <si>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</si>
  <si>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</si>
  <si>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</si>
  <si>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</si>
  <si>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</si>
  <si>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</si>
  <si>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</si>
  <si>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</si>
  <si>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</si>
  <si>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</si>
  <si>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</si>
  <si>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</si>
  <si>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</si>
  <si>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</si>
  <si>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</si>
  <si>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</si>
  <si>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</si>
  <si>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</si>
  <si>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</si>
  <si>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</si>
  <si>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</si>
  <si>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</si>
  <si>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</si>
  <si>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</si>
  <si>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</si>
  <si>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</si>
  <si>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</si>
  <si>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</si>
  <si>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</si>
  <si>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</si>
  <si>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</si>
  <si>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</si>
  <si>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</si>
  <si>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</si>
  <si>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</si>
  <si>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</si>
  <si>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</si>
  <si>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</si>
  <si>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</si>
  <si>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</si>
  <si>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</si>
  <si>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</si>
  <si>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</si>
  <si>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</si>
  <si>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</si>
  <si>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</si>
  <si>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</si>
  <si>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</si>
  <si>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</si>
  <si>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</si>
  <si>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</si>
  <si>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</si>
  <si>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</si>
  <si>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</si>
  <si>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</si>
  <si>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</si>
  <si>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</si>
  <si>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</si>
  <si>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</si>
  <si>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</si>
  <si>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</si>
  <si>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</si>
  <si>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</si>
  <si>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</si>
  <si>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</si>
  <si>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</si>
  <si>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</si>
  <si>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</si>
  <si>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</si>
  <si>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</si>
  <si>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</si>
  <si>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</si>
  <si>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</si>
  <si>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</si>
  <si>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</si>
  <si>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</si>
  <si>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</si>
  <si>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</si>
  <si>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</si>
  <si>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</si>
  <si>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</si>
  <si>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</si>
  <si>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</si>
  <si>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</si>
  <si>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</si>
  <si>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</si>
  <si>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</si>
  <si>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</si>
  <si>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</si>
  <si>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</si>
  <si>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</si>
  <si>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</si>
  <si>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</si>
  <si>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</si>
  <si>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</si>
  <si>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</si>
  <si>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</si>
  <si>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</si>
  <si>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</si>
  <si>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</si>
  <si>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</si>
  <si>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</si>
  <si>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</si>
  <si>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</si>
  <si>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</si>
  <si>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</si>
  <si>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</si>
  <si>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</si>
  <si>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</si>
  <si>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</si>
  <si>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</si>
  <si>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</si>
  <si>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</si>
  <si>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</si>
  <si>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</si>
  <si>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</si>
  <si>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</si>
  <si>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</si>
  <si>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</si>
  <si>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</si>
  <si>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</si>
  <si>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</si>
  <si>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</si>
  <si>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</si>
  <si>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</si>
  <si>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</si>
  <si>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</si>
  <si>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</si>
  <si>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</si>
  <si>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</si>
  <si>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</si>
  <si>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</si>
  <si>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</si>
  <si>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</si>
  <si>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</si>
  <si>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</si>
  <si>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</si>
  <si>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</si>
  <si>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</si>
  <si>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</si>
  <si>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</si>
  <si>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</si>
  <si>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</si>
  <si>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</si>
  <si>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</si>
  <si>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</si>
  <si>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</si>
  <si>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</si>
  <si>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</si>
  <si>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</si>
  <si>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</si>
  <si>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</si>
  <si>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</si>
  <si>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</si>
  <si>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</si>
  <si>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</si>
  <si>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</si>
  <si>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</si>
  <si>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</si>
  <si>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</si>
  <si>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</si>
  <si>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</si>
  <si>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</si>
  <si>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</si>
  <si>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</si>
  <si>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</si>
  <si>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</si>
  <si>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</si>
  <si>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</si>
  <si>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</si>
  <si>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</si>
  <si>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</si>
  <si>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</si>
  <si>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</si>
  <si>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</si>
  <si>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</si>
  <si>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</si>
  <si>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</si>
  <si>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</si>
  <si>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</si>
  <si>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</si>
  <si>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</si>
  <si>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</si>
  <si>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</si>
  <si>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</si>
  <si>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</si>
  <si>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</si>
  <si>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</si>
  <si>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</si>
  <si>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</si>
  <si>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</si>
  <si>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</si>
  <si>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</si>
  <si>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</si>
  <si>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</si>
  <si>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</si>
  <si>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</si>
  <si>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</si>
  <si>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</si>
  <si>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</si>
  <si>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</si>
  <si>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</si>
  <si>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</si>
  <si>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</si>
  <si>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</si>
  <si>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</si>
  <si>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</si>
  <si>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</si>
  <si>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</si>
  <si>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</si>
  <si>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</si>
  <si>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</si>
  <si>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</si>
  <si>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</si>
  <si>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</si>
  <si>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</si>
  <si>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</si>
  <si>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</si>
  <si>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</si>
  <si>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</si>
  <si>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</si>
  <si>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</si>
  <si>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</si>
  <si>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</si>
  <si>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</si>
  <si>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</si>
  <si>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</si>
  <si>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</si>
  <si>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</si>
  <si>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</si>
  <si>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</si>
  <si>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</si>
  <si>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</si>
  <si>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</si>
  <si>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</si>
  <si>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</si>
  <si>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</si>
  <si>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</si>
  <si>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</si>
  <si>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</si>
  <si>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</si>
  <si>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</si>
  <si>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</si>
  <si>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</si>
  <si>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</si>
  <si>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</si>
  <si>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</si>
  <si>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</si>
  <si>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</si>
  <si>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</si>
  <si>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</si>
  <si>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</si>
  <si>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</si>
  <si>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</si>
  <si>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</si>
  <si>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</si>
  <si>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</si>
  <si>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</si>
  <si>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</si>
  <si>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</si>
  <si>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</si>
  <si>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</si>
  <si>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</si>
  <si>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</si>
  <si>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</si>
  <si>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</si>
  <si>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</si>
  <si>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</si>
  <si>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</si>
  <si>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</si>
  <si>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</si>
  <si>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</si>
  <si>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</si>
  <si>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</si>
  <si>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</si>
  <si>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</si>
  <si>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</si>
  <si>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</si>
  <si>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</si>
  <si>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</si>
  <si>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</si>
  <si>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</si>
  <si>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</si>
  <si>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</si>
  <si>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</si>
  <si>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</si>
  <si>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</si>
  <si>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</si>
  <si>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</si>
  <si>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</si>
  <si>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</si>
  <si>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</si>
  <si>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</si>
  <si>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</si>
  <si>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</si>
  <si>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</si>
  <si>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</si>
  <si>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</si>
  <si>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</si>
  <si>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</si>
  <si>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</si>
  <si>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</si>
  <si>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</si>
  <si>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</si>
  <si>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</si>
  <si>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</si>
  <si>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</si>
  <si>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</si>
  <si>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</si>
  <si>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</si>
  <si>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</si>
  <si>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</si>
  <si>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</si>
  <si>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</si>
  <si>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</si>
  <si>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</si>
  <si>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</si>
  <si>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</si>
  <si>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</si>
  <si>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</si>
  <si>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</si>
  <si>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</si>
  <si>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</si>
  <si>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</si>
  <si>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</si>
  <si>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</si>
  <si>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</si>
  <si>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</si>
  <si>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</si>
  <si>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</si>
  <si>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</si>
  <si>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</si>
  <si>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</si>
  <si>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</si>
  <si>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</si>
  <si>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</si>
  <si>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</si>
  <si>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</si>
  <si>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</si>
  <si>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</si>
  <si>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</si>
  <si>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</si>
  <si>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</si>
  <si>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</si>
  <si>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</si>
  <si>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</si>
  <si>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</si>
  <si>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</si>
  <si>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</si>
  <si>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</si>
  <si>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</si>
  <si>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</si>
  <si>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</si>
  <si>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</si>
  <si>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</si>
  <si>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</si>
  <si>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</si>
  <si>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</si>
  <si>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</si>
  <si>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</si>
  <si>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</si>
  <si>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</si>
  <si>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</si>
  <si>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</si>
  <si>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</si>
  <si>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</si>
  <si>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</si>
  <si>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</si>
  <si>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</si>
  <si>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</si>
  <si>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</si>
  <si>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</si>
  <si>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</si>
  <si>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</si>
  <si>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</si>
  <si>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</si>
  <si>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</si>
  <si>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</si>
  <si>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</si>
  <si>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</si>
  <si>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</si>
  <si>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</si>
  <si>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</si>
  <si>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</si>
  <si>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</si>
  <si>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</si>
  <si>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</si>
  <si>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</si>
  <si>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</si>
  <si>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</si>
  <si>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</si>
  <si>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</si>
  <si>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</si>
  <si>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</si>
  <si>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</si>
  <si>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</si>
  <si>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</si>
  <si>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</si>
  <si>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</si>
  <si>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</si>
  <si>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</si>
  <si>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</si>
  <si>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</si>
  <si>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</si>
  <si>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</si>
  <si>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</si>
  <si>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</si>
  <si>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</si>
  <si>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</si>
  <si>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</si>
  <si>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</si>
  <si>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</si>
  <si>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</si>
  <si>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</si>
  <si>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</si>
  <si>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</si>
  <si>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</si>
  <si>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</si>
  <si>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</si>
  <si>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</si>
  <si>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</si>
  <si>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</si>
  <si>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</si>
  <si>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</si>
  <si>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</si>
  <si>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</si>
  <si>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</si>
  <si>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</si>
  <si>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</si>
  <si>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</si>
  <si>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</si>
  <si>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</si>
  <si>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</si>
  <si>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</si>
  <si>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</si>
  <si>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</si>
  <si>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</si>
  <si>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</si>
  <si>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</si>
  <si>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</si>
  <si>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</si>
  <si>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</si>
  <si>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</si>
  <si>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</si>
  <si>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</si>
  <si>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</si>
  <si>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</si>
  <si>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</si>
  <si>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</si>
  <si>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</si>
  <si>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</si>
  <si>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</si>
  <si>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</si>
  <si>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</si>
  <si>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</si>
  <si>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</si>
  <si>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</si>
  <si>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</si>
  <si>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</si>
  <si>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</si>
  <si>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</si>
  <si>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</si>
  <si>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</si>
  <si>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</si>
  <si>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</si>
  <si>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</si>
  <si>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</si>
  <si>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</si>
  <si>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</si>
  <si>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</si>
  <si>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</si>
  <si>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</si>
  <si>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</si>
  <si>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</si>
  <si>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</si>
  <si>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</si>
  <si>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</si>
  <si>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</si>
  <si>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</si>
  <si>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</si>
  <si>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</si>
  <si>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</si>
  <si>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</si>
  <si>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</si>
  <si>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</si>
  <si>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</si>
  <si>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</si>
  <si>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</si>
  <si>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</si>
  <si>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</si>
  <si>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</si>
  <si>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</si>
  <si>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</si>
  <si>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</si>
  <si>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</si>
  <si>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</si>
  <si>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</si>
  <si>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</si>
  <si>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</si>
  <si>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</si>
  <si>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</si>
  <si>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</si>
  <si>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</si>
  <si>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</si>
  <si>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</si>
  <si>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</si>
  <si>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</si>
  <si>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</si>
  <si>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</si>
  <si>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</si>
  <si>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</si>
  <si>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</si>
  <si>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</si>
  <si>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</si>
  <si>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</si>
  <si>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</si>
  <si>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</si>
  <si>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</si>
  <si>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</si>
  <si>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</si>
  <si>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</si>
  <si>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</si>
  <si>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</si>
  <si>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</si>
  <si>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</si>
  <si>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</si>
  <si>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</si>
  <si>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</si>
  <si>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</si>
  <si>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</si>
  <si>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</si>
  <si>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</si>
  <si>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</si>
  <si>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</si>
  <si>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</si>
  <si>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</si>
  <si>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</si>
  <si>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</si>
  <si>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</si>
  <si>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</si>
  <si>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</si>
  <si>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</si>
  <si>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</si>
  <si>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</si>
  <si>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</si>
  <si>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</si>
  <si>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</si>
  <si>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</si>
  <si>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</si>
  <si>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</si>
  <si>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</si>
  <si>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</si>
  <si>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</si>
  <si>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</si>
  <si>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</si>
  <si>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</si>
  <si>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</si>
  <si>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</si>
  <si>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</si>
  <si>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</si>
  <si>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</si>
  <si>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</si>
  <si>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</si>
  <si>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</si>
  <si>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</si>
  <si>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</si>
  <si>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</si>
  <si>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</si>
  <si>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</si>
  <si>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</si>
  <si>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</si>
  <si>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</si>
  <si>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</si>
  <si>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</si>
  <si>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</si>
  <si>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</si>
  <si>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</si>
  <si>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</si>
  <si>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</si>
  <si>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</si>
  <si>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</si>
  <si>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</si>
  <si>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</si>
  <si>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</si>
  <si>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</si>
  <si>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</si>
  <si>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</si>
  <si>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</si>
  <si>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</si>
  <si>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</si>
  <si>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</si>
  <si>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</si>
  <si>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</si>
  <si>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</si>
  <si>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</si>
  <si>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</si>
  <si>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</si>
  <si>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</si>
  <si>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</si>
  <si>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</si>
  <si>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</si>
  <si>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</si>
  <si>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</si>
  <si>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</si>
  <si>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</si>
  <si>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</si>
  <si>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</si>
  <si>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</si>
  <si>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</si>
  <si>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</si>
  <si>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</si>
  <si>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</si>
  <si>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</si>
  <si>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</si>
  <si>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</si>
  <si>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</si>
  <si>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</si>
  <si>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</si>
  <si>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</si>
  <si>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</si>
  <si>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</si>
  <si>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</si>
  <si>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</si>
  <si>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</si>
  <si>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</si>
  <si>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</si>
  <si>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</si>
  <si>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</si>
  <si>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</si>
  <si>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</si>
  <si>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</si>
  <si>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</si>
  <si>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</si>
  <si>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</si>
  <si>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</si>
  <si>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</si>
  <si>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</si>
  <si>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</si>
  <si>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</si>
  <si>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</si>
  <si>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</si>
  <si>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</si>
  <si>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</si>
  <si>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</si>
  <si>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</si>
  <si>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</si>
  <si>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</si>
  <si>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</si>
  <si>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</si>
  <si>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</si>
  <si>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</si>
  <si>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</si>
  <si>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</si>
  <si>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</si>
  <si>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</si>
  <si>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</si>
  <si>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</si>
  <si>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</si>
  <si>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</si>
  <si>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</si>
  <si>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</si>
  <si>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</si>
  <si>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</si>
  <si>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</si>
  <si>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</si>
  <si>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</si>
  <si>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</si>
  <si>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</si>
  <si>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</si>
  <si>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</si>
  <si>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</si>
  <si>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</si>
  <si>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</si>
  <si>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</si>
  <si>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</si>
  <si>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</si>
  <si>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</si>
  <si>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</si>
  <si>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</si>
  <si>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</si>
  <si>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</si>
  <si>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</si>
  <si>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</si>
  <si>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</si>
  <si>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</si>
  <si>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</si>
  <si>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</si>
  <si>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</si>
  <si>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</si>
  <si>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</si>
  <si>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</si>
  <si>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</si>
  <si>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</si>
  <si>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</si>
  <si>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</si>
  <si>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</si>
  <si>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</si>
  <si>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</si>
  <si>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</si>
  <si>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</si>
  <si>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</si>
  <si>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</si>
  <si>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</si>
  <si>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</si>
  <si>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</si>
  <si>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</si>
  <si>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</si>
  <si>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</si>
  <si>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</si>
  <si>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</si>
  <si>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</si>
  <si>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</si>
  <si>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</si>
  <si>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</si>
  <si>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</si>
  <si>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</si>
  <si>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</si>
  <si>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</si>
  <si>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</si>
  <si>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</si>
  <si>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</si>
  <si>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</si>
  <si>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</si>
  <si>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</si>
  <si>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</si>
  <si>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</si>
  <si>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</si>
  <si>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</si>
  <si>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</si>
  <si>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</si>
  <si>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</si>
  <si>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</si>
  <si>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</si>
  <si>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</si>
  <si>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</si>
  <si>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</si>
  <si>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</si>
  <si>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</si>
  <si>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</si>
  <si>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</si>
  <si>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</si>
  <si>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</si>
  <si>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</si>
  <si>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</si>
  <si>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</si>
  <si>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</si>
  <si>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</si>
  <si>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</si>
  <si>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</si>
  <si>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</si>
  <si>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</si>
  <si>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</si>
  <si>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</si>
  <si>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</si>
  <si>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</si>
  <si>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</si>
  <si>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</si>
  <si>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</si>
  <si>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</si>
  <si>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</si>
  <si>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</si>
  <si>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</si>
  <si>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</si>
  <si>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</si>
  <si>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</si>
  <si>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</si>
  <si>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</si>
  <si>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</si>
  <si>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</si>
  <si>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</si>
  <si>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</si>
  <si>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</si>
  <si>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</si>
  <si>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</si>
  <si>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</si>
  <si>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</si>
  <si>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</si>
  <si>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</si>
  <si>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</si>
  <si>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</si>
  <si>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</si>
  <si>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</si>
  <si>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</si>
  <si>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</si>
  <si>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</si>
  <si>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</si>
  <si>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</si>
  <si>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</si>
  <si>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</si>
  <si>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</si>
  <si>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</si>
  <si>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</si>
  <si>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</si>
  <si>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</si>
  <si>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</si>
  <si>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</si>
  <si>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</si>
  <si>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</si>
  <si>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</si>
  <si>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</si>
  <si>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</si>
  <si>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</si>
  <si>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</si>
  <si>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</si>
  <si>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</si>
  <si>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</si>
  <si>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</si>
  <si>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</si>
  <si>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</si>
  <si>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</si>
  <si>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</si>
  <si>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</si>
  <si>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</si>
  <si>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</si>
  <si>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</si>
  <si>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</si>
  <si>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</si>
  <si>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</si>
  <si>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</si>
  <si>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</si>
  <si>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</si>
  <si>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</si>
  <si>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</si>
  <si>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</si>
  <si>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</si>
  <si>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</si>
  <si>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</si>
  <si>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</si>
  <si>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</si>
  <si>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</si>
  <si>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</si>
  <si>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</si>
  <si>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</si>
  <si>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</si>
  <si>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</si>
  <si>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</si>
  <si>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</si>
  <si>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</si>
  <si>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</si>
  <si>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</si>
  <si>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</si>
  <si>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</si>
  <si>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</si>
  <si>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</si>
  <si>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</si>
  <si>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</si>
  <si>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</si>
  <si>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</si>
  <si>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</si>
  <si>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</si>
  <si>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</si>
  <si>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</si>
  <si>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</si>
  <si>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</si>
  <si>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</si>
  <si>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</si>
  <si>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</si>
  <si>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</si>
  <si>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</si>
  <si>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</si>
  <si>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</si>
  <si>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</si>
  <si>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</si>
  <si>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</si>
  <si>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</si>
  <si>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</si>
  <si>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</si>
  <si>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</si>
  <si>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</si>
  <si>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</si>
  <si>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</si>
  <si>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</si>
  <si>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</si>
  <si>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</si>
  <si>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</si>
  <si>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</si>
  <si>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</si>
  <si>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</si>
  <si>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</si>
  <si>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</si>
  <si>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</si>
  <si>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</si>
  <si>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</si>
  <si>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</si>
  <si>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</si>
  <si>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</si>
  <si>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</si>
  <si>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</si>
  <si>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</si>
  <si>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</si>
  <si>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</si>
  <si>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</si>
  <si>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</si>
  <si>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</si>
  <si>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</si>
  <si>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</si>
  <si>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</si>
  <si>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</si>
  <si>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</si>
  <si>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</si>
  <si>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</si>
  <si>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</si>
  <si>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</si>
  <si>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</si>
  <si>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</si>
  <si>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</si>
  <si>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</si>
  <si>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</si>
  <si>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</si>
  <si>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</si>
  <si>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</si>
  <si>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</si>
  <si>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</si>
  <si>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</si>
  <si>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</si>
  <si>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</si>
  <si>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</si>
  <si>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</si>
  <si>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</si>
  <si>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</si>
  <si>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</si>
  <si>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</si>
  <si>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</si>
  <si>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</si>
  <si>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</si>
  <si>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</si>
  <si>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</si>
  <si>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</si>
  <si>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</si>
  <si>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</si>
  <si>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</si>
  <si>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</si>
  <si>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</si>
  <si>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</si>
  <si>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</si>
  <si>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</si>
  <si>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</si>
  <si>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</si>
  <si>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</si>
  <si>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</si>
  <si>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</si>
  <si>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</si>
  <si>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</si>
  <si>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</si>
  <si>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</si>
  <si>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</si>
  <si>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</si>
  <si>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</si>
  <si>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</si>
  <si>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</si>
  <si>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</si>
  <si>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</si>
  <si>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</si>
  <si>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</si>
  <si>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</si>
  <si>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</si>
  <si>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</si>
  <si>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</si>
  <si>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</si>
  <si>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</si>
  <si>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</si>
  <si>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</si>
  <si>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</si>
  <si>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</si>
  <si>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</si>
  <si>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</si>
  <si>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</si>
  <si>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</si>
  <si>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</si>
  <si>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</si>
  <si>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</si>
  <si>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</si>
  <si>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</si>
  <si>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</si>
  <si>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</si>
  <si>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</si>
  <si>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</si>
  <si>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</si>
  <si>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</si>
  <si>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</si>
  <si>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</si>
  <si>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</si>
  <si>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</si>
  <si>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</si>
  <si>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</si>
  <si>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</si>
  <si>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</si>
  <si>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</si>
  <si>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</si>
  <si>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</si>
  <si>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</si>
  <si>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</si>
  <si>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</si>
  <si>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</si>
  <si>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</si>
  <si>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</si>
  <si>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</si>
  <si>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</si>
  <si>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</si>
  <si>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</si>
  <si>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</si>
  <si>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</si>
  <si>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</si>
  <si>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</si>
  <si>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</si>
  <si>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</si>
  <si>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</si>
  <si>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</si>
  <si>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</si>
  <si>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</si>
  <si>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</si>
  <si>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</si>
  <si>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</si>
  <si>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</si>
  <si>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</si>
  <si>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</si>
  <si>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</si>
  <si>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</si>
  <si>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</si>
  <si>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</si>
  <si>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</si>
  <si>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</si>
  <si>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</si>
  <si>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</si>
  <si>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</si>
  <si>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</si>
  <si>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</si>
  <si>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</si>
  <si>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</si>
  <si>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</si>
  <si>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</si>
  <si>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</si>
  <si>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</si>
  <si>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</si>
  <si>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</si>
  <si>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</si>
  <si>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</si>
  <si>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</si>
  <si>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</si>
  <si>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</si>
  <si>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</si>
  <si>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</si>
  <si>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</si>
  <si>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</si>
  <si>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</si>
  <si>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</si>
  <si>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</si>
  <si>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</si>
  <si>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</si>
  <si>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</si>
  <si>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</si>
  <si>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</si>
  <si>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</si>
  <si>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</si>
  <si>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</si>
  <si>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</si>
  <si>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</si>
  <si>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</si>
  <si>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</si>
  <si>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</si>
  <si>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</si>
  <si>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</si>
  <si>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</si>
  <si>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</si>
  <si>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</si>
  <si>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</si>
  <si>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</si>
  <si>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</si>
  <si>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</si>
  <si>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</si>
  <si>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</si>
  <si>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</si>
  <si>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</si>
  <si>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</si>
  <si>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</si>
  <si>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</si>
  <si>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</si>
  <si>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</si>
  <si>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</si>
  <si>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</si>
  <si>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</si>
  <si>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</si>
  <si>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</si>
  <si>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</si>
  <si>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</si>
  <si>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</si>
  <si>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</si>
  <si>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</si>
  <si>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</si>
  <si>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</si>
  <si>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</si>
  <si>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</si>
  <si>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</si>
  <si>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</si>
  <si>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</si>
  <si>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</si>
  <si>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</si>
  <si>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</si>
  <si>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</si>
  <si>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</si>
  <si>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</si>
  <si>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</si>
  <si>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</si>
  <si>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</si>
  <si>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</si>
  <si>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</si>
  <si>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</si>
  <si>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</si>
  <si>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</si>
  <si>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</si>
  <si>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</si>
  <si>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</si>
  <si>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</si>
  <si>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</si>
  <si>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</si>
  <si>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</si>
  <si>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</si>
  <si>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</si>
  <si>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</si>
  <si>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</si>
  <si>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</si>
  <si>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</si>
  <si>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</si>
  <si>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</si>
  <si>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</si>
  <si>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</si>
  <si>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</si>
  <si>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</si>
  <si>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</si>
  <si>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</si>
  <si>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</si>
  <si>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</si>
  <si>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</si>
  <si>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</si>
  <si>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</si>
  <si>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</si>
  <si>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</si>
  <si>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</si>
  <si>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</si>
  <si>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</si>
  <si>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</si>
  <si>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</si>
  <si>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</si>
  <si>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</si>
  <si>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</si>
  <si>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</si>
  <si>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</si>
  <si>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</si>
  <si>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</si>
  <si>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</si>
  <si>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</si>
  <si>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</si>
  <si>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</si>
  <si>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</si>
  <si>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</si>
  <si>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</si>
  <si>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</si>
  <si>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</si>
  <si>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</si>
  <si>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</si>
  <si>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</si>
  <si>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</si>
  <si>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</si>
  <si>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</si>
  <si>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</si>
  <si>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</si>
  <si>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</si>
  <si>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</si>
  <si>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</si>
  <si>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</si>
  <si>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</si>
  <si>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</si>
  <si>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</si>
  <si>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</si>
  <si>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</si>
  <si>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</si>
  <si>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</si>
  <si>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</si>
  <si>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</si>
  <si>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</si>
  <si>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</si>
  <si>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</si>
  <si>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</si>
  <si>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</si>
  <si>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</si>
  <si>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</si>
  <si>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</si>
  <si>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</si>
  <si>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</si>
  <si>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</si>
  <si>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</si>
  <si>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</si>
  <si>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</si>
  <si>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</si>
  <si>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</si>
  <si>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</si>
  <si>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</si>
  <si>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</si>
  <si>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</si>
  <si>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</si>
  <si>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</si>
  <si>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</si>
  <si>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</si>
  <si>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</si>
  <si>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</si>
  <si>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</si>
  <si>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</si>
  <si>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</si>
  <si>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</si>
  <si>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</si>
  <si>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</si>
  <si>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</si>
  <si>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</si>
  <si>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</si>
  <si>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</si>
  <si>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</si>
  <si>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</si>
  <si>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</si>
  <si>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</si>
  <si>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</si>
  <si>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</si>
  <si>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</si>
  <si>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</si>
  <si>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</si>
  <si>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</si>
  <si>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</si>
  <si>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</si>
  <si>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</si>
  <si>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</si>
  <si>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</si>
  <si>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</si>
  <si>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</si>
  <si>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</si>
  <si>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</si>
  <si>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</si>
  <si>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</si>
  <si>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</si>
  <si>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</si>
  <si>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</si>
  <si>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</si>
  <si>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</si>
  <si>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</si>
  <si>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</si>
  <si>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</si>
  <si>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</si>
  <si>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</si>
  <si>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</si>
  <si>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</si>
  <si>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</si>
  <si>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</si>
  <si>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</si>
  <si>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</si>
  <si>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</si>
  <si>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</si>
  <si>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</si>
  <si>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</si>
  <si>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</si>
  <si>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</si>
  <si>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</si>
  <si>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</si>
  <si>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</si>
  <si>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</si>
  <si>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</si>
  <si>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</si>
  <si>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</si>
  <si>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</si>
  <si>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</si>
  <si>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</si>
  <si>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</si>
  <si>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</si>
  <si>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</si>
  <si>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</si>
  <si>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</si>
  <si>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</si>
  <si>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</si>
  <si>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</si>
  <si>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</si>
  <si>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</si>
  <si>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</si>
  <si>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</si>
  <si>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</si>
  <si>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</si>
  <si>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</si>
  <si>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</si>
  <si>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</si>
  <si>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</si>
  <si>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</si>
  <si>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</si>
  <si>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</si>
  <si>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</si>
  <si>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</si>
  <si>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</si>
  <si>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</si>
  <si>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</si>
  <si>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</si>
  <si>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</si>
  <si>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</si>
  <si>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</si>
  <si>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</si>
  <si>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</si>
  <si>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</si>
  <si>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</si>
  <si>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</si>
  <si>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</si>
  <si>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</si>
  <si>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</si>
  <si>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</si>
  <si>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</si>
  <si>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</si>
  <si>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</si>
  <si>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</si>
  <si>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</si>
  <si>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</si>
  <si>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</si>
  <si>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</si>
  <si>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</si>
  <si>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</si>
  <si>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</si>
  <si>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</si>
  <si>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</si>
  <si>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</si>
  <si>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</si>
  <si>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</si>
  <si>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</si>
  <si>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</si>
  <si>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</si>
  <si>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</si>
  <si>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</si>
  <si>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</si>
  <si>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</si>
  <si>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</si>
  <si>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</si>
  <si>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</si>
  <si>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</si>
  <si>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</si>
  <si>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</si>
  <si>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</si>
  <si>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</si>
  <si>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</si>
  <si>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</si>
  <si>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</si>
  <si>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</si>
  <si>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</si>
  <si>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</si>
  <si>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</si>
  <si>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</si>
  <si>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</si>
  <si>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</si>
  <si>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</si>
  <si>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</si>
  <si>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</si>
  <si>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</si>
  <si>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</si>
  <si>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</si>
  <si>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</si>
  <si>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</si>
  <si>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</si>
  <si>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</si>
  <si>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</si>
  <si>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</si>
  <si>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</si>
  <si>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</si>
  <si>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</si>
  <si>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</si>
  <si>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</si>
  <si>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</si>
  <si>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</si>
  <si>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</si>
  <si>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</si>
  <si>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</si>
  <si>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</si>
  <si>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</si>
  <si>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</si>
  <si>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</si>
  <si>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</si>
  <si>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</si>
  <si>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</si>
  <si>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</si>
  <si>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</si>
  <si>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</si>
  <si>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</si>
  <si>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</si>
  <si>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</si>
  <si>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</si>
  <si>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</si>
  <si>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</si>
  <si>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</si>
  <si>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</si>
  <si>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</si>
  <si>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</si>
  <si>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</si>
  <si>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</si>
  <si>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</si>
  <si>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</si>
  <si>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</si>
  <si>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</si>
  <si>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</si>
  <si>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</si>
  <si>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</si>
  <si>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</si>
  <si>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</si>
  <si>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</si>
  <si>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</si>
  <si>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</si>
  <si>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</si>
  <si>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</si>
  <si>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</si>
  <si>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</si>
  <si>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</si>
  <si>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</si>
  <si>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</si>
  <si>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</si>
  <si>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</si>
  <si>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</si>
  <si>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</si>
  <si>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</si>
  <si>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</si>
  <si>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</si>
  <si>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</si>
  <si>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</si>
  <si>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</si>
  <si>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</si>
  <si>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</si>
  <si>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</si>
  <si>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</si>
  <si>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</si>
  <si>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</si>
  <si>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</si>
  <si>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</si>
  <si>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</si>
  <si>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</si>
  <si>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</si>
  <si>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</si>
  <si>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</si>
  <si>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</si>
  <si>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</si>
  <si>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</si>
  <si>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</si>
  <si>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</si>
  <si>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</si>
  <si>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</si>
  <si>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</si>
  <si>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</si>
  <si>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</si>
  <si>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</si>
  <si>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</si>
  <si>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</si>
  <si>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</si>
  <si>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</si>
  <si>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</si>
  <si>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</si>
  <si>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</si>
  <si>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</si>
  <si>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</si>
  <si>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</si>
  <si>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</si>
  <si>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</si>
  <si>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</si>
  <si>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</si>
  <si>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</si>
  <si>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</si>
  <si>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</si>
  <si>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</si>
  <si>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</si>
  <si>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</si>
  <si>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</si>
  <si>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</si>
  <si>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</si>
  <si>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</si>
  <si>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</si>
  <si>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</si>
  <si>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</si>
  <si>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</si>
  <si>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</si>
  <si>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</si>
  <si>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</si>
  <si>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</si>
  <si>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</si>
  <si>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</si>
  <si>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</si>
  <si>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</si>
  <si>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</si>
  <si>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</si>
  <si>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</si>
  <si>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</si>
  <si>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</si>
  <si>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</si>
  <si>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</si>
  <si>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</si>
  <si>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</si>
  <si>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</si>
  <si>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</si>
  <si>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</si>
  <si>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</si>
  <si>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</si>
  <si>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</si>
  <si>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</si>
  <si>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</si>
  <si>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</si>
  <si>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</si>
  <si>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</si>
  <si>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</si>
  <si>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</si>
  <si>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</si>
  <si>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</si>
  <si>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</si>
  <si>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</si>
  <si>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</si>
  <si>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</si>
  <si>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</si>
  <si>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</si>
  <si>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</si>
  <si>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</si>
  <si>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</si>
  <si>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</si>
  <si>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</si>
  <si>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</si>
  <si>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</si>
  <si>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</si>
  <si>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</si>
  <si>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</si>
  <si>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</si>
  <si>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</si>
  <si>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</si>
  <si>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</si>
  <si>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</si>
  <si>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</si>
  <si>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</si>
  <si>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</si>
  <si>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</si>
  <si>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</si>
  <si>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</si>
  <si>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</si>
  <si>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</si>
  <si>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</si>
  <si>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</si>
  <si>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</si>
  <si>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</si>
  <si>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</si>
  <si>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</si>
  <si>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</si>
  <si>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</si>
  <si>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</si>
  <si>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</si>
  <si>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</si>
  <si>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</si>
  <si>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</si>
  <si>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</si>
  <si>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</si>
  <si>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</si>
  <si>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</si>
  <si>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</si>
  <si>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</si>
  <si>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</si>
  <si>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</si>
  <si>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</si>
  <si>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</si>
  <si>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</si>
  <si>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</si>
  <si>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</si>
  <si>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</si>
  <si>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</si>
  <si>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</si>
  <si>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</si>
  <si>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</si>
  <si>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</si>
  <si>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</si>
  <si>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</si>
  <si>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</si>
  <si>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</si>
  <si>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</si>
  <si>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</si>
  <si>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</si>
  <si>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</si>
  <si>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</si>
  <si>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</si>
  <si>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</si>
  <si>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</si>
  <si>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</si>
  <si>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</si>
  <si>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</si>
  <si>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</si>
  <si>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</si>
  <si>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</si>
  <si>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</si>
  <si>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</si>
  <si>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</si>
  <si>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</si>
  <si>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</si>
  <si>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</si>
  <si>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</si>
  <si>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</si>
  <si>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</si>
  <si>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</si>
  <si>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</si>
  <si>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</si>
  <si>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</si>
  <si>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</si>
  <si>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</si>
  <si>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</si>
  <si>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</si>
  <si>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</si>
  <si>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</si>
  <si>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</si>
  <si>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</si>
  <si>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</si>
  <si>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</si>
  <si>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</si>
  <si>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</si>
  <si>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</si>
  <si>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</si>
  <si>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</si>
  <si>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</si>
  <si>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</si>
  <si>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</si>
  <si>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</si>
  <si>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</si>
  <si>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</si>
  <si>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</si>
  <si>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</si>
  <si>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</si>
  <si>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</si>
  <si>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</si>
  <si>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</si>
  <si>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</si>
  <si>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</si>
  <si>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</si>
  <si>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</si>
  <si>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</si>
  <si>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</si>
  <si>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</si>
  <si>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</si>
  <si>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</si>
  <si>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</si>
  <si>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</si>
  <si>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</si>
  <si>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</si>
  <si>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</si>
  <si>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</si>
  <si>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</si>
  <si>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</si>
  <si>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</si>
  <si>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</si>
  <si>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</si>
  <si>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</si>
  <si>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</si>
  <si>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</si>
  <si>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</si>
  <si>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</si>
  <si>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</si>
  <si>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</si>
  <si>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</si>
  <si>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</si>
  <si>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</si>
  <si>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</si>
  <si>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</si>
  <si>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</si>
  <si>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</si>
  <si>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</si>
  <si>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</si>
  <si>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</si>
  <si>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</si>
  <si>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</si>
  <si>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</si>
  <si>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</si>
  <si>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</si>
  <si>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</si>
  <si>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</si>
  <si>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</si>
  <si>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</si>
  <si>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</si>
  <si>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</si>
  <si>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</si>
  <si>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</si>
  <si>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</si>
  <si>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</si>
  <si>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</si>
  <si>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</si>
  <si>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</si>
  <si>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</si>
  <si>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</si>
  <si>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</si>
  <si>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</si>
  <si>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</si>
  <si>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</si>
  <si>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</si>
  <si>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</si>
  <si>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</si>
  <si>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</si>
  <si>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</si>
  <si>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</si>
  <si>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</si>
  <si>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</si>
  <si>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</si>
  <si>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</si>
  <si>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</si>
  <si>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</si>
  <si>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</si>
  <si>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</si>
  <si>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</si>
  <si>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</si>
  <si>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</si>
  <si>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</si>
  <si>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</si>
  <si>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</si>
  <si>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</si>
  <si>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</si>
  <si>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</si>
  <si>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</si>
  <si>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</si>
  <si>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</si>
  <si>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</si>
  <si>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</si>
  <si>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</si>
  <si>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</si>
  <si>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</si>
  <si>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</si>
  <si>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</si>
  <si>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</si>
  <si>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</si>
  <si>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</si>
  <si>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</si>
  <si>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</si>
  <si>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</si>
  <si>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</si>
  <si>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</si>
  <si>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</si>
  <si>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</si>
  <si>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</si>
  <si>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</si>
  <si>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</si>
  <si>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</si>
  <si>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</si>
  <si>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</si>
  <si>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</si>
  <si>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</si>
  <si>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</si>
  <si>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</si>
  <si>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</si>
  <si>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</si>
  <si>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</si>
  <si>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</si>
  <si>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</si>
  <si>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</si>
  <si>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</si>
  <si>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</si>
  <si>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</si>
  <si>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</si>
  <si>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</si>
  <si>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</si>
  <si>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</si>
  <si>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</si>
  <si>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</si>
  <si>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</si>
  <si>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</si>
  <si>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</si>
  <si>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</si>
  <si>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</si>
  <si>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</si>
  <si>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</si>
  <si>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</si>
  <si>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</si>
  <si>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</si>
  <si>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</si>
  <si>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</si>
  <si>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</si>
  <si>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</si>
  <si>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</si>
  <si>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</si>
  <si>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</si>
  <si>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</si>
  <si>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</si>
  <si>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</si>
  <si>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</si>
  <si>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</si>
  <si>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</si>
  <si>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</si>
  <si>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</si>
  <si>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</si>
  <si>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</si>
  <si>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</si>
  <si>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</si>
  <si>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</si>
  <si>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</si>
  <si>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</si>
  <si>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</si>
  <si>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</si>
  <si>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</si>
  <si>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</si>
  <si>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</si>
  <si>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</si>
  <si>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</si>
  <si>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</si>
  <si>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</si>
  <si>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</si>
  <si>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</si>
  <si>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</si>
  <si>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</si>
  <si>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</si>
  <si>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</si>
  <si>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</si>
  <si>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</si>
  <si>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</si>
  <si>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</si>
  <si>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</si>
  <si>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</si>
  <si>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</si>
  <si>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</si>
  <si>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</si>
  <si>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</si>
  <si>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</si>
  <si>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</si>
  <si>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</si>
  <si>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</si>
  <si>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</si>
  <si>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</si>
  <si>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</si>
  <si>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</si>
  <si>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</si>
  <si>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</si>
  <si>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</si>
  <si>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</si>
  <si>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</si>
  <si>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</si>
  <si>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</si>
  <si>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</si>
  <si>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</si>
  <si>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</si>
  <si>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</si>
  <si>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</si>
  <si>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</si>
  <si>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</si>
  <si>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</si>
  <si>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</si>
  <si>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</si>
  <si>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</si>
  <si>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</si>
  <si>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</si>
  <si>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</si>
  <si>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</si>
  <si>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</si>
  <si>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</si>
  <si>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</si>
  <si>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</si>
  <si>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</si>
  <si>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</si>
  <si>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</si>
  <si>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</si>
  <si>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</si>
  <si>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</si>
  <si>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</si>
  <si>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</si>
  <si>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</si>
  <si>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</si>
  <si>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</si>
  <si>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</si>
  <si>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</si>
  <si>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</si>
  <si>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</si>
  <si>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</si>
  <si>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</si>
  <si>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</si>
  <si>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</si>
  <si>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</si>
  <si>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</si>
  <si>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</si>
  <si>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</si>
  <si>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</si>
  <si>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</si>
  <si>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</si>
  <si>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</si>
  <si>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</si>
  <si>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</si>
  <si>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</si>
  <si>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</si>
  <si>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</si>
  <si>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</si>
  <si>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</si>
  <si>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</si>
  <si>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</si>
  <si>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</si>
  <si>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</si>
  <si>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</si>
  <si>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</si>
  <si>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</si>
  <si>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</si>
  <si>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</si>
  <si>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</si>
  <si>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</si>
  <si>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</si>
  <si>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</si>
  <si>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</si>
  <si>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</si>
  <si>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</si>
  <si>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</si>
  <si>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</si>
  <si>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</si>
  <si>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</si>
  <si>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</si>
  <si>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</si>
  <si>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</si>
  <si>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</si>
  <si>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</si>
  <si>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</si>
  <si>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</si>
  <si>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</si>
  <si>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</si>
  <si>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</si>
  <si>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</si>
  <si>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</si>
  <si>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</si>
  <si>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</si>
  <si>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</si>
  <si>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</si>
  <si>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</si>
  <si>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</si>
  <si>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</si>
  <si>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</si>
  <si>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</si>
  <si>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</si>
  <si>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</si>
  <si>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</si>
  <si>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</si>
  <si>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</si>
  <si>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</si>
  <si>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</si>
  <si>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</si>
  <si>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</si>
  <si>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</si>
  <si>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</si>
  <si>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</si>
  <si>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</si>
  <si>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</si>
  <si>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</si>
  <si>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</si>
  <si>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</si>
  <si>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</si>
  <si>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</si>
  <si>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</si>
  <si>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</si>
  <si>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</si>
  <si>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</si>
  <si>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</si>
  <si>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</si>
  <si>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</si>
  <si>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</si>
  <si>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</si>
  <si>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</si>
  <si>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</si>
  <si>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</si>
  <si>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</si>
  <si>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</si>
  <si>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</si>
  <si>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</si>
  <si>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</si>
  <si>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</si>
  <si>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</si>
  <si>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</si>
  <si>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</si>
  <si>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</si>
  <si>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</si>
  <si>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</si>
  <si>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</si>
  <si>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</si>
  <si>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</si>
  <si>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</si>
  <si>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</si>
  <si>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</si>
  <si>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</si>
  <si>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</si>
  <si>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</si>
  <si>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</si>
  <si>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</si>
  <si>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</si>
  <si>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</si>
  <si>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</si>
  <si>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</si>
  <si>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</si>
  <si>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</si>
  <si>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</si>
  <si>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</si>
  <si>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</si>
  <si>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</si>
  <si>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</si>
  <si>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</si>
  <si>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</si>
  <si>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</si>
  <si>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</si>
  <si>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</si>
  <si>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</si>
  <si>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</si>
  <si>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</si>
  <si>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</si>
  <si>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</si>
  <si>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</si>
  <si>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</si>
  <si>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</si>
  <si>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</si>
  <si>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</si>
  <si>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</si>
  <si>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</si>
  <si>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</si>
  <si>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</si>
  <si>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</si>
  <si>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</si>
  <si>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</si>
  <si>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</si>
  <si>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</si>
  <si>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</si>
  <si>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</si>
  <si>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</si>
  <si>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</si>
  <si>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</si>
  <si>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</si>
  <si>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</si>
  <si>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</si>
  <si>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</si>
  <si>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</si>
  <si>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</si>
  <si>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</si>
  <si>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</si>
  <si>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</si>
  <si>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</si>
  <si>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</si>
  <si>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</si>
  <si>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</si>
  <si>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</si>
  <si>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</si>
  <si>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</si>
  <si>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</si>
  <si>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</si>
  <si>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</si>
  <si>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</si>
  <si>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</si>
  <si>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</si>
  <si>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</si>
  <si>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</si>
  <si>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</si>
  <si>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</si>
  <si>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</si>
  <si>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</si>
  <si>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</si>
  <si>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</si>
  <si>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</si>
  <si>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</si>
  <si>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</si>
  <si>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</si>
  <si>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</si>
  <si>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</si>
  <si>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</si>
  <si>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</si>
  <si>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</si>
  <si>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</si>
  <si>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</si>
  <si>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</si>
  <si>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</si>
  <si>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</si>
  <si>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</si>
  <si>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</si>
  <si>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</si>
  <si>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</si>
  <si>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</si>
  <si>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</si>
  <si>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</si>
  <si>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</si>
  <si>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</si>
  <si>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</si>
  <si>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</si>
  <si>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</si>
  <si>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</si>
  <si>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</si>
  <si>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</si>
  <si>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</si>
  <si>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</si>
  <si>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</si>
  <si>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</si>
  <si>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</si>
  <si>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</si>
  <si>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</si>
  <si>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</si>
  <si>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</si>
  <si>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</si>
  <si>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</si>
  <si>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</si>
  <si>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</si>
  <si>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</si>
  <si>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</si>
  <si>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</si>
  <si>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</si>
  <si>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</si>
  <si>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</si>
  <si>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</si>
  <si>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</si>
  <si>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</si>
  <si>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</si>
  <si>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</si>
  <si>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</si>
  <si>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</si>
  <si>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</si>
  <si>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</si>
  <si>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</si>
  <si>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</si>
  <si>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</si>
  <si>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</si>
  <si>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</si>
  <si>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</si>
  <si>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</si>
  <si>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</si>
  <si>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</si>
  <si>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</si>
  <si>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</si>
  <si>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</si>
  <si>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</si>
  <si>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</si>
  <si>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</si>
  <si>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</si>
  <si>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</si>
  <si>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</si>
  <si>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</si>
  <si>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</si>
  <si>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</si>
  <si>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</si>
  <si>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</si>
  <si>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</si>
  <si>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</si>
  <si>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</si>
  <si>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</si>
  <si>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</si>
  <si>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</si>
  <si>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</si>
  <si>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</si>
  <si>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</si>
  <si>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</si>
  <si>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</si>
  <si>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</si>
  <si>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</si>
  <si>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</si>
  <si>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</si>
  <si>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</si>
  <si>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</si>
  <si>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</si>
  <si>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</si>
  <si>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</si>
  <si>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</si>
  <si>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</si>
  <si>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</si>
  <si>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</si>
  <si>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</si>
  <si>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</si>
  <si>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</si>
  <si>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</si>
  <si>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</si>
  <si>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</si>
  <si>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</si>
  <si>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</si>
  <si>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</si>
  <si>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</si>
  <si>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</si>
  <si>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</si>
  <si>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</si>
  <si>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</si>
  <si>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</si>
  <si>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</si>
  <si>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</si>
  <si>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</si>
  <si>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</si>
  <si>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</si>
  <si>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</si>
  <si>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</si>
  <si>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</si>
  <si>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</si>
  <si>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</si>
  <si>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</si>
  <si>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</si>
  <si>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</si>
  <si>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</si>
  <si>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</si>
  <si>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</si>
  <si>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</si>
  <si>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</si>
  <si>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</si>
  <si>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</si>
  <si>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</si>
  <si>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</si>
  <si>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</si>
  <si>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</si>
  <si>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</si>
  <si>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</si>
  <si>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</si>
  <si>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</si>
  <si>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</si>
  <si>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</si>
  <si>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</si>
  <si>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</si>
  <si>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</si>
  <si>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</si>
  <si>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</si>
  <si>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</si>
  <si>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</si>
  <si>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</si>
  <si>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</si>
  <si>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</si>
  <si>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</si>
  <si>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</si>
  <si>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</si>
  <si>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</si>
  <si>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</si>
  <si>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</si>
  <si>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</si>
  <si>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</si>
  <si>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</si>
  <si>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</si>
  <si>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</si>
  <si>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</si>
  <si>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</si>
  <si>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</si>
  <si>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</si>
  <si>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</si>
  <si>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</si>
  <si>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</si>
  <si>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</si>
  <si>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</si>
  <si>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</si>
  <si>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</si>
  <si>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</si>
  <si>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</si>
  <si>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</si>
  <si>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</si>
  <si>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</si>
  <si>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</si>
  <si>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</si>
  <si>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</si>
  <si>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</si>
  <si>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</si>
  <si>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</si>
  <si>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</si>
  <si>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</si>
  <si>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</si>
  <si>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</si>
  <si>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</si>
  <si>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</si>
  <si>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</si>
  <si>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</si>
  <si>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</si>
  <si>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</si>
  <si>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</si>
  <si>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</si>
  <si>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</si>
  <si>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</si>
  <si>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</si>
  <si>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</si>
  <si>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</si>
  <si>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</si>
  <si>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</si>
  <si>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</si>
  <si>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</si>
  <si>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</si>
  <si>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</si>
  <si>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</si>
  <si>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</si>
  <si>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</si>
  <si>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</si>
  <si>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</si>
  <si>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</si>
  <si>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</si>
  <si>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</si>
  <si>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</si>
  <si>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</si>
  <si>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</si>
  <si>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</si>
  <si>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</si>
  <si>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</si>
  <si>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</si>
  <si>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</si>
  <si>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</si>
  <si>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</si>
  <si>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</si>
  <si>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</si>
  <si>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</si>
  <si>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</si>
  <si>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</si>
  <si>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</si>
  <si>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</si>
  <si>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</si>
  <si>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</si>
  <si>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</si>
  <si>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</si>
  <si>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</si>
  <si>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</si>
  <si>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</si>
  <si>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</si>
  <si>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</si>
  <si>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</si>
  <si>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</si>
  <si>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</si>
  <si>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</si>
  <si>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</si>
  <si>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</si>
  <si>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</si>
  <si>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</si>
  <si>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</si>
  <si>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</si>
  <si>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</si>
  <si>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</si>
  <si>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</si>
  <si>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</si>
  <si>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</si>
  <si>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</si>
  <si>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</si>
  <si>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</si>
  <si>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</si>
  <si>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</si>
  <si>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</si>
  <si>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</si>
  <si>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</si>
  <si>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</si>
  <si>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</si>
  <si>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</si>
  <si>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</si>
  <si>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</si>
  <si>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</si>
  <si>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</si>
  <si>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</si>
  <si>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</si>
  <si>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</si>
  <si>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</si>
  <si>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</si>
  <si>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</si>
  <si>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</si>
  <si>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</si>
  <si>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</si>
  <si>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</si>
  <si>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</si>
  <si>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</si>
  <si>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</si>
  <si>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</si>
  <si>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</si>
  <si>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</si>
  <si>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</si>
  <si>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</si>
  <si>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</si>
  <si>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</si>
  <si>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</si>
  <si>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</si>
  <si>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</si>
  <si>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</si>
  <si>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</si>
  <si>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</si>
  <si>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</si>
  <si>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</si>
  <si>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</si>
  <si>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</si>
  <si>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</si>
  <si>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</si>
  <si>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</si>
  <si>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</si>
  <si>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</si>
  <si>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</si>
  <si>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</si>
  <si>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</si>
  <si>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</si>
  <si>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</si>
  <si>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</si>
  <si>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</si>
  <si>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</si>
  <si>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</si>
  <si>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</si>
  <si>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</si>
  <si>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</si>
  <si>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</si>
  <si>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</si>
  <si>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</si>
  <si>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</si>
  <si>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</si>
  <si>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</si>
  <si>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</si>
  <si>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</si>
  <si>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</si>
  <si>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</si>
  <si>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</si>
  <si>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</si>
  <si>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</si>
  <si>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</si>
  <si>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</si>
  <si>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</si>
  <si>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</si>
  <si>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</si>
  <si>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</si>
  <si>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</si>
  <si>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</si>
  <si>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</si>
  <si>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</si>
  <si>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</si>
  <si>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</si>
  <si>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</si>
  <si>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</si>
  <si>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</si>
  <si>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</si>
  <si>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</si>
  <si>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</si>
  <si>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</si>
  <si>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</si>
  <si>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</si>
  <si>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</si>
  <si>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</si>
  <si>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</si>
  <si>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</si>
  <si>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</si>
  <si>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</si>
  <si>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</si>
  <si>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</si>
  <si>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</si>
  <si>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</si>
  <si>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</si>
  <si>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</si>
  <si>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</si>
  <si>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</si>
  <si>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</si>
  <si>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</si>
  <si>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</si>
  <si>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</si>
  <si>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</si>
  <si>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</si>
  <si>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</si>
  <si>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</si>
  <si>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</si>
  <si>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</si>
  <si>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</si>
  <si>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</si>
  <si>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</si>
  <si>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</si>
  <si>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</si>
  <si>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</si>
  <si>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</si>
  <si>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</si>
  <si>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</si>
  <si>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</si>
  <si>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</si>
  <si>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</si>
  <si>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</si>
  <si>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</si>
  <si>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</si>
  <si>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</si>
  <si>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</si>
  <si>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</si>
  <si>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</si>
  <si>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</si>
  <si>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</si>
  <si>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</si>
  <si>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</si>
  <si>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</si>
  <si>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</si>
  <si>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</si>
  <si>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</si>
  <si>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</si>
  <si>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</si>
  <si>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</si>
  <si>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</si>
  <si>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</si>
  <si>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</si>
  <si>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</si>
  <si>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</si>
  <si>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</si>
  <si>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</si>
  <si>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</si>
  <si>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</si>
  <si>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</si>
  <si>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</si>
  <si>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</si>
  <si>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</si>
  <si>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</si>
  <si>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</si>
  <si>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</si>
  <si>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</si>
  <si>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</si>
  <si>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</si>
  <si>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</si>
  <si>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</si>
  <si>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</si>
  <si>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</si>
  <si>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</si>
  <si>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</si>
  <si>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</si>
  <si>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</si>
  <si>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</si>
  <si>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</si>
  <si>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</si>
  <si>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</si>
  <si>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</si>
  <si>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</si>
  <si>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</si>
  <si>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</si>
  <si>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</si>
  <si>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</si>
  <si>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</si>
  <si>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</si>
  <si>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</si>
  <si>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</si>
  <si>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</si>
  <si>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</si>
  <si>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</si>
  <si>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</si>
  <si>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</si>
  <si>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</si>
  <si>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</si>
  <si>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</si>
  <si>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</si>
  <si>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</si>
  <si>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</si>
  <si>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</si>
  <si>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</si>
  <si>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</si>
  <si>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</si>
  <si>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</si>
  <si>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</si>
  <si>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</si>
  <si>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</si>
  <si>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</si>
  <si>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</si>
  <si>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</si>
  <si>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</si>
  <si>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</si>
  <si>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</si>
  <si>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</si>
  <si>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</si>
  <si>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</si>
  <si>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</si>
  <si>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</si>
  <si>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</si>
  <si>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</si>
  <si>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</si>
  <si>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</si>
  <si>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</si>
  <si>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</si>
  <si>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</si>
  <si>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</si>
  <si>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</si>
  <si>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</si>
  <si>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</si>
  <si>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</si>
  <si>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</si>
  <si>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</si>
  <si>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</si>
  <si>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</si>
  <si>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</si>
  <si>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</si>
  <si>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</si>
  <si>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</si>
  <si>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</si>
  <si>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</si>
  <si>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</si>
  <si>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</si>
  <si>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</si>
  <si>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</si>
  <si>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</si>
  <si>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</si>
  <si>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</si>
  <si>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</si>
  <si>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</si>
  <si>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</si>
  <si>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</si>
  <si>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</si>
  <si>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</si>
  <si>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</si>
  <si>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</si>
  <si>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</si>
  <si>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</si>
  <si>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</si>
  <si>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</si>
  <si>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</si>
  <si>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</si>
  <si>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</si>
  <si>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</si>
  <si>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</si>
  <si>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</si>
  <si>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</si>
  <si>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</si>
  <si>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</si>
  <si>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</si>
  <si>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</si>
  <si>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</si>
  <si>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</si>
  <si>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</si>
  <si>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</si>
  <si>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</si>
  <si>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</si>
  <si>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</si>
  <si>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</si>
  <si>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</si>
  <si>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</si>
  <si>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</si>
  <si>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</si>
  <si>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</si>
  <si>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</si>
  <si>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</si>
  <si>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</si>
  <si>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</si>
  <si>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</si>
  <si>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</si>
  <si>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</si>
  <si>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</si>
  <si>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</si>
  <si>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</si>
  <si>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</si>
  <si>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</si>
  <si>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</si>
  <si>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</si>
  <si>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</si>
  <si>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</si>
  <si>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</si>
  <si>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</si>
  <si>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</si>
  <si>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</si>
  <si>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</si>
  <si>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</si>
  <si>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</si>
  <si>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</si>
  <si>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</si>
  <si>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</si>
  <si>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</si>
  <si>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</si>
  <si>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</si>
  <si>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</si>
  <si>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</si>
  <si>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</si>
  <si>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</si>
  <si>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</si>
  <si>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</si>
  <si>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</si>
  <si>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</si>
  <si>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</si>
  <si>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</si>
  <si>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</si>
  <si>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</si>
  <si>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</si>
  <si>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</si>
  <si>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</si>
  <si>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</si>
  <si>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</si>
  <si>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</si>
  <si>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</si>
  <si>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</si>
  <si>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</si>
  <si>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</si>
  <si>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</si>
  <si>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</si>
  <si>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</si>
  <si>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</si>
  <si>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</si>
  <si>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</si>
  <si>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</si>
  <si>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</si>
  <si>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</si>
  <si>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</si>
  <si>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</si>
  <si>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</si>
  <si>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</si>
  <si>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</si>
  <si>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</si>
  <si>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</si>
  <si>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</si>
  <si>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</si>
  <si>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</si>
  <si>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</si>
  <si>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</si>
  <si>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</si>
  <si>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</si>
  <si>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</si>
  <si>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</si>
  <si>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</si>
  <si>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</si>
  <si>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</si>
  <si>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</si>
  <si>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</si>
  <si>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</si>
  <si>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</si>
  <si>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</si>
  <si>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</si>
  <si>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</si>
  <si>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</si>
  <si>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</si>
  <si>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</si>
  <si>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</si>
  <si>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</si>
  <si>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</si>
  <si>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</si>
  <si>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</si>
  <si>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</si>
  <si>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</si>
  <si>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</si>
  <si>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</si>
  <si>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</si>
  <si>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</si>
  <si>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</si>
  <si>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</si>
  <si>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</si>
  <si>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</si>
  <si>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</si>
  <si>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</si>
  <si>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</si>
  <si>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</si>
  <si>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</si>
  <si>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</si>
  <si>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</si>
  <si>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</si>
  <si>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</si>
  <si>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</si>
  <si>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</si>
  <si>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</si>
  <si>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</si>
  <si>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</si>
  <si>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</si>
  <si>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</si>
  <si>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</si>
  <si>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</si>
  <si>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</si>
  <si>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</si>
  <si>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</si>
  <si>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</si>
  <si>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</si>
  <si>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</si>
  <si>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</si>
  <si>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</si>
  <si>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</si>
  <si>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</si>
  <si>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</si>
  <si>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</si>
  <si>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</si>
  <si>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</si>
  <si>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</si>
  <si>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</si>
  <si>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</si>
  <si>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</si>
  <si>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</si>
  <si>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</si>
  <si>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</si>
  <si>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</si>
  <si>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</si>
  <si>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</si>
  <si>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</si>
  <si>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</si>
  <si>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</si>
  <si>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</si>
  <si>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</si>
  <si>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</si>
  <si>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</si>
  <si>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</si>
  <si>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</si>
  <si>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</si>
  <si>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</si>
  <si>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</si>
  <si>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</si>
  <si>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</si>
  <si>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</si>
  <si>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</si>
  <si>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</si>
  <si>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</si>
  <si>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</si>
  <si>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</si>
  <si>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</si>
  <si>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</si>
  <si>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</si>
  <si>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</si>
  <si>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</si>
  <si>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</si>
  <si>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</si>
  <si>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</si>
  <si>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</si>
  <si>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</si>
  <si>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</si>
  <si>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</si>
  <si>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</si>
  <si>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</si>
  <si>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</si>
  <si>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</si>
  <si>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</si>
  <si>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</si>
  <si>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</si>
  <si>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</si>
  <si>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</si>
  <si>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</si>
  <si>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</si>
  <si>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</si>
  <si>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</si>
  <si>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</si>
  <si>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</si>
  <si>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</si>
  <si>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</si>
  <si>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</si>
  <si>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</si>
  <si>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</si>
  <si>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</si>
  <si>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</si>
  <si>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</si>
  <si>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</si>
  <si>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</si>
  <si>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</si>
  <si>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</si>
  <si>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</si>
  <si>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</si>
  <si>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</si>
  <si>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</si>
  <si>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</si>
  <si>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</si>
  <si>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</si>
  <si>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</si>
  <si>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</si>
  <si>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</si>
  <si>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</si>
  <si>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</si>
  <si>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</si>
  <si>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</si>
  <si>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</si>
  <si>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</si>
  <si>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</si>
  <si>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</si>
  <si>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</si>
  <si>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</si>
  <si>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</si>
  <si>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</si>
  <si>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</si>
  <si>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</si>
  <si>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</si>
  <si>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</si>
  <si>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</si>
  <si>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</si>
  <si>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</si>
  <si>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</si>
  <si>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</si>
  <si>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</si>
  <si>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</si>
  <si>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</si>
  <si>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</si>
  <si>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</si>
  <si>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</si>
  <si>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</si>
  <si>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</si>
  <si>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</si>
  <si>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</si>
  <si>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</si>
  <si>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</si>
  <si>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</si>
  <si>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</si>
  <si>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</si>
  <si>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</si>
  <si>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</si>
  <si>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</si>
  <si>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</si>
  <si>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</si>
  <si>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</si>
  <si>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</si>
  <si>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</si>
  <si>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</si>
  <si>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</si>
  <si>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</si>
  <si>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</si>
  <si>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</si>
  <si>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</si>
  <si>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</si>
  <si>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</si>
  <si>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</si>
  <si>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</si>
  <si>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</si>
  <si>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</si>
  <si>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</si>
  <si>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</si>
  <si>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</si>
  <si>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</si>
  <si>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</si>
  <si>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</si>
  <si>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</si>
  <si>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</si>
  <si>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</si>
  <si>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</si>
  <si>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</si>
  <si>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</si>
  <si>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</si>
  <si>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</si>
  <si>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</si>
  <si>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</si>
  <si>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</si>
  <si>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</si>
  <si>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</si>
  <si>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</si>
  <si>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</si>
  <si>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</si>
  <si>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</si>
  <si>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</si>
  <si>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</si>
  <si>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</si>
  <si>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</si>
  <si>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</si>
  <si>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</si>
  <si>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</si>
  <si>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</si>
  <si>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</si>
  <si>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</si>
  <si>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</si>
  <si>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</si>
  <si>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</si>
  <si>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</si>
  <si>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</si>
  <si>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</si>
  <si>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</si>
  <si>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</si>
  <si>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</si>
  <si>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</si>
  <si>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</si>
  <si>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</si>
  <si>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</si>
  <si>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</si>
  <si>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</si>
  <si>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</si>
  <si>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</si>
  <si>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</si>
  <si>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</si>
  <si>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</si>
  <si>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</si>
  <si>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</si>
  <si>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</si>
  <si>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</si>
  <si>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</si>
  <si>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</si>
  <si>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</si>
  <si>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</si>
  <si>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</si>
  <si>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</si>
  <si>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</si>
  <si>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</si>
  <si>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</si>
  <si>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</si>
  <si>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</si>
  <si>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</si>
  <si>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</si>
  <si>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</si>
  <si>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</si>
  <si>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</si>
  <si>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</si>
  <si>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</si>
  <si>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</si>
  <si>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</si>
  <si>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</si>
  <si>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</si>
  <si>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</si>
  <si>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</si>
  <si>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</si>
  <si>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</si>
  <si>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</si>
  <si>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</si>
  <si>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</si>
  <si>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</si>
  <si>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</si>
  <si>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</si>
  <si>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</si>
  <si>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</si>
  <si>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</si>
  <si>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</si>
  <si>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</si>
  <si>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</si>
  <si>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</si>
  <si>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</si>
  <si>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</si>
  <si>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</si>
  <si>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</si>
  <si>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</si>
  <si>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</si>
  <si>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</si>
  <si>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</si>
  <si>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</si>
  <si>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</si>
  <si>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</si>
  <si>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</si>
  <si>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</si>
  <si>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</si>
  <si>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</si>
  <si>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</si>
  <si>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</si>
  <si>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</si>
  <si>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</si>
  <si>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</si>
  <si>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</si>
  <si>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</si>
  <si>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</si>
  <si>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</si>
  <si>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</si>
  <si>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</si>
  <si>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</si>
  <si>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</si>
  <si>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</si>
  <si>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</si>
  <si>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</si>
  <si>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</si>
  <si>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</si>
  <si>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</si>
  <si>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</si>
  <si>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</si>
  <si>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</si>
  <si>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</si>
  <si>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</si>
  <si>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</si>
  <si>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</si>
  <si>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</si>
  <si>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</si>
  <si>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</si>
  <si>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</si>
  <si>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</si>
  <si>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</si>
  <si>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</si>
  <si>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</si>
  <si>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</si>
  <si>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</si>
  <si>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</si>
  <si>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</si>
  <si>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</si>
  <si>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</si>
  <si>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</si>
  <si>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</si>
  <si>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</si>
  <si>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</si>
  <si>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</si>
  <si>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</si>
  <si>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</si>
  <si>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</si>
  <si>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</si>
  <si>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</si>
  <si>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</si>
  <si>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</si>
  <si>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</si>
  <si>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</si>
  <si>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</si>
  <si>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</si>
  <si>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</si>
  <si>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</si>
  <si>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</si>
  <si>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</si>
  <si>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</si>
  <si>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</si>
  <si>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</si>
  <si>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</si>
  <si>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</si>
  <si>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</si>
  <si>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</si>
  <si>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</si>
  <si>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</si>
  <si>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</si>
  <si>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</si>
  <si>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</si>
  <si>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</si>
  <si>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</si>
  <si>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</si>
  <si>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</si>
  <si>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</si>
  <si>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</si>
  <si>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</si>
  <si>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</si>
  <si>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</si>
  <si>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</si>
  <si>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</si>
  <si>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</si>
  <si>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</si>
  <si>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</si>
  <si>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</si>
  <si>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</si>
  <si>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</si>
  <si>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</si>
  <si>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</si>
  <si>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</si>
  <si>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</si>
  <si>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</si>
  <si>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</si>
  <si>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</si>
  <si>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</si>
  <si>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</si>
  <si>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</si>
  <si>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</si>
  <si>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</si>
  <si>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</si>
  <si>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</si>
  <si>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</si>
  <si>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</si>
  <si>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</si>
  <si>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</si>
  <si>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</si>
  <si>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</si>
  <si>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</si>
  <si>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</si>
  <si>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</si>
  <si>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</si>
  <si>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</si>
  <si>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</si>
  <si>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</si>
  <si>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</si>
  <si>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</si>
  <si>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</si>
  <si>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</si>
  <si>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</si>
  <si>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</si>
  <si>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</si>
  <si>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</si>
  <si>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</si>
  <si>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</si>
  <si>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</si>
  <si>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</si>
  <si>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</si>
  <si>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</si>
  <si>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</si>
  <si>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</si>
  <si>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</si>
  <si>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</si>
  <si>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</si>
  <si>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</si>
  <si>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</si>
  <si>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</si>
  <si>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</si>
  <si>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</si>
  <si>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</si>
  <si>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</si>
  <si>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</si>
  <si>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</si>
  <si>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</si>
  <si>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</si>
  <si>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</si>
  <si>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</si>
  <si>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</si>
  <si>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</si>
  <si>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</si>
  <si>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</si>
  <si>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</si>
  <si>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</si>
  <si>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</si>
  <si>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</si>
  <si>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</si>
  <si>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</si>
  <si>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</si>
  <si>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</si>
  <si>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</si>
  <si>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</si>
  <si>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</si>
  <si>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</si>
  <si>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</si>
  <si>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</si>
  <si>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</si>
  <si>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</si>
  <si>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</si>
  <si>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</si>
  <si>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</si>
  <si>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</si>
  <si>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</si>
  <si>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</si>
  <si>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</si>
  <si>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</si>
  <si>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</si>
  <si>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</si>
  <si>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</si>
  <si>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</si>
  <si>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</si>
  <si>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</si>
  <si>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</si>
  <si>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</si>
  <si>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</si>
  <si>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</si>
  <si>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</si>
  <si>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</si>
  <si>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</si>
  <si>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</si>
  <si>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</si>
  <si>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</si>
  <si>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</si>
  <si>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</si>
  <si>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</si>
  <si>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</si>
  <si>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</si>
  <si>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</si>
  <si>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</si>
  <si>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</si>
  <si>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</si>
  <si>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</si>
  <si>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</si>
  <si>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</si>
  <si>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</si>
  <si>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</si>
  <si>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</si>
  <si>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</si>
  <si>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</si>
  <si>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</si>
  <si>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</si>
  <si>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</si>
  <si>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</si>
  <si>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</si>
  <si>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</si>
  <si>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</si>
  <si>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</si>
  <si>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</si>
  <si>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</si>
  <si>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</si>
  <si>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</si>
  <si>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</si>
  <si>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</si>
  <si>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</si>
  <si>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</si>
  <si>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</si>
  <si>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</si>
  <si>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</si>
  <si>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</si>
  <si>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</si>
  <si>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</si>
  <si>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</si>
  <si>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</si>
  <si>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</si>
  <si>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</si>
  <si>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</si>
  <si>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</si>
  <si>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</si>
  <si>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</si>
  <si>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</si>
  <si>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</si>
  <si>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</si>
  <si>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</si>
  <si>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</si>
  <si>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</si>
  <si>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</si>
  <si>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</si>
  <si>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</si>
  <si>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</si>
  <si>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</si>
  <si>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</si>
  <si>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</si>
  <si>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</si>
  <si>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</si>
  <si>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</si>
  <si>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</si>
  <si>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</si>
  <si>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</si>
  <si>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</si>
  <si>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</si>
  <si>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</si>
  <si>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</si>
  <si>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</si>
  <si>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</si>
  <si>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</si>
  <si>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</si>
  <si>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</si>
  <si>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</si>
  <si>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</si>
  <si>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</si>
  <si>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</si>
  <si>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</si>
  <si>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</si>
  <si>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</si>
  <si>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</si>
  <si>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</si>
  <si>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</si>
  <si>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</si>
  <si>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</si>
  <si>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</si>
  <si>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</si>
  <si>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</si>
  <si>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</si>
  <si>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</si>
  <si>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</si>
  <si>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</si>
  <si>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</si>
  <si>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</si>
  <si>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</si>
  <si>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</si>
  <si>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</si>
  <si>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</si>
  <si>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</si>
  <si>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</si>
  <si>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</si>
  <si>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</si>
  <si>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</si>
  <si>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</si>
  <si>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</si>
  <si>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</si>
  <si>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</si>
  <si>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</si>
  <si>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</si>
  <si>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</si>
  <si>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</si>
  <si>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</si>
  <si>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</si>
  <si>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</si>
  <si>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</si>
  <si>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</si>
  <si>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</si>
  <si>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</si>
  <si>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</si>
  <si>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</si>
  <si>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</si>
  <si>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</si>
  <si>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</si>
  <si>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</si>
  <si>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</si>
  <si>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</si>
  <si>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</si>
  <si>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</si>
  <si>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</si>
  <si>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</si>
  <si>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</si>
  <si>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</si>
  <si>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</si>
  <si>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</si>
  <si>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</si>
  <si>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</si>
  <si>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</si>
  <si>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</si>
  <si>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</si>
  <si>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</si>
  <si>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</si>
  <si>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</si>
  <si>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</si>
  <si>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</si>
  <si>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</si>
  <si>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</si>
  <si>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</si>
  <si>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</si>
  <si>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</si>
  <si>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</si>
  <si>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</si>
  <si>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</si>
  <si>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</si>
  <si>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</si>
  <si>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</si>
  <si>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</si>
  <si>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</si>
  <si>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</si>
  <si>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</si>
  <si>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</si>
  <si>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</si>
  <si>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</si>
  <si>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</si>
  <si>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</si>
  <si>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</si>
  <si>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</si>
  <si>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</si>
  <si>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</si>
  <si>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</si>
  <si>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</si>
  <si>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</si>
  <si>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</si>
  <si>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</si>
  <si>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</si>
  <si>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</si>
  <si>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</si>
  <si>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</si>
  <si>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</si>
  <si>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</si>
  <si>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</si>
  <si>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</si>
  <si>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</si>
  <si>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</si>
  <si>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</si>
  <si>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</si>
  <si>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</si>
  <si>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</si>
  <si>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</si>
  <si>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</si>
  <si>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</si>
  <si>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</si>
  <si>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</si>
  <si>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</si>
  <si>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</si>
  <si>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</si>
  <si>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</si>
  <si>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</si>
  <si>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</si>
  <si>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</si>
  <si>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</si>
  <si>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</si>
  <si>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</si>
  <si>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</si>
  <si>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</si>
  <si>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</si>
  <si>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</si>
  <si>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</si>
  <si>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</si>
  <si>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</si>
  <si>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</si>
  <si>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</si>
  <si>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</si>
  <si>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</si>
  <si>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</si>
  <si>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</si>
  <si>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</si>
  <si>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</si>
  <si>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</si>
  <si>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</si>
  <si>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</si>
  <si>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</si>
  <si>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</si>
  <si>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</si>
  <si>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</si>
  <si>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</si>
  <si>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</si>
  <si>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</si>
  <si>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</si>
  <si>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</si>
  <si>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</si>
  <si>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</si>
  <si>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</si>
  <si>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</si>
  <si>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</si>
  <si>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</si>
  <si>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</si>
  <si>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</si>
  <si>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</si>
  <si>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</si>
  <si>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</si>
  <si>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</si>
  <si>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</si>
  <si>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</si>
  <si>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</si>
  <si>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</si>
  <si>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</si>
  <si>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</si>
  <si>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</si>
  <si>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</si>
  <si>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</si>
  <si>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</si>
  <si>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</si>
  <si>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</si>
  <si>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</si>
  <si>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</si>
  <si>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</si>
  <si>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</si>
  <si>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</si>
  <si>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</si>
  <si>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</si>
  <si>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</si>
  <si>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</si>
  <si>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</si>
  <si>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</si>
  <si>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</si>
  <si>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</si>
  <si>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</si>
  <si>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</si>
  <si>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</si>
  <si>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</si>
  <si>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</si>
  <si>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</si>
  <si>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</si>
  <si>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</si>
  <si>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</si>
  <si>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</si>
  <si>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</si>
  <si>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</si>
  <si>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</si>
  <si>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</si>
  <si>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</si>
  <si>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</si>
  <si>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</si>
  <si>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</si>
  <si>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</si>
  <si>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</si>
  <si>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</si>
  <si>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</si>
  <si>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</si>
  <si>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</si>
  <si>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</si>
  <si>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</si>
  <si>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</si>
  <si>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</si>
  <si>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</si>
  <si>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</si>
  <si>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</si>
  <si>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</si>
  <si>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</si>
  <si>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</si>
  <si>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</si>
  <si>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</si>
  <si>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</si>
  <si>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</si>
  <si>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</si>
  <si>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</si>
  <si>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</si>
  <si>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</si>
  <si>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</si>
  <si>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</si>
  <si>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</si>
  <si>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</si>
  <si>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</si>
  <si>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</si>
  <si>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</si>
  <si>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</si>
  <si>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</si>
  <si>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</si>
  <si>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</si>
  <si>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</si>
  <si>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</si>
  <si>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</si>
  <si>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</si>
  <si>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</si>
  <si>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</si>
  <si>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</si>
  <si>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</si>
  <si>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</si>
  <si>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</si>
  <si>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</si>
  <si>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</si>
  <si>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</si>
  <si>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</si>
  <si>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</si>
  <si>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</si>
  <si>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</si>
  <si>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</si>
  <si>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</si>
  <si>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</si>
  <si>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</si>
  <si>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</si>
  <si>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</si>
  <si>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</si>
  <si>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</si>
  <si>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</si>
  <si>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</si>
  <si>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</si>
  <si>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</si>
  <si>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</si>
  <si>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</si>
  <si>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</si>
  <si>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</si>
  <si>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</si>
  <si>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</si>
  <si>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</si>
  <si>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</si>
  <si>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</si>
  <si>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</si>
  <si>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</si>
  <si>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</si>
  <si>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</si>
  <si>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</si>
  <si>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</si>
  <si>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</si>
  <si>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</si>
  <si>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</si>
  <si>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</si>
  <si>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</si>
  <si>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</si>
  <si>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</si>
  <si>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</si>
  <si>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</si>
  <si>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</si>
  <si>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</si>
  <si>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</si>
  <si>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</si>
  <si>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</si>
  <si>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</si>
  <si>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</si>
  <si>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</si>
  <si>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</si>
  <si>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</si>
  <si>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</si>
  <si>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</si>
  <si>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</si>
  <si>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</si>
  <si>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</si>
  <si>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</si>
  <si>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</si>
  <si>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</si>
  <si>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</si>
  <si>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</si>
  <si>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</si>
  <si>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</si>
  <si>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</si>
  <si>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</si>
  <si>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</si>
  <si>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</si>
  <si>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</si>
  <si>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</si>
  <si>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</si>
  <si>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</si>
  <si>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</si>
  <si>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</si>
  <si>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</si>
  <si>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</si>
  <si>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</si>
  <si>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</si>
  <si>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</si>
  <si>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</si>
  <si>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</si>
  <si>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</si>
  <si>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</si>
  <si>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</si>
  <si>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</si>
  <si>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</si>
  <si>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</si>
  <si>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</si>
  <si>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</si>
  <si>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</si>
  <si>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</si>
  <si>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</si>
  <si>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</si>
  <si>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</si>
  <si>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</si>
  <si>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</si>
  <si>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</si>
  <si>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</si>
  <si>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</si>
  <si>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</si>
  <si>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</si>
  <si>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</si>
  <si>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</si>
  <si>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</si>
  <si>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</si>
  <si>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</si>
  <si>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</si>
  <si>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</si>
  <si>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</si>
  <si>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</si>
  <si>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</si>
  <si>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</si>
  <si>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</si>
  <si>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</si>
  <si>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</si>
  <si>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</si>
  <si>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</si>
  <si>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</si>
  <si>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</si>
  <si>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</si>
  <si>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</si>
  <si>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</si>
  <si>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</si>
  <si>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</si>
  <si>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</si>
  <si>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</si>
  <si>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</si>
  <si>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</si>
  <si>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</si>
  <si>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</si>
  <si>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</si>
  <si>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</si>
  <si>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</si>
  <si>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</si>
  <si>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</si>
  <si>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</si>
  <si>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</si>
  <si>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</si>
  <si>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</si>
  <si>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</si>
  <si>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</si>
  <si>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</si>
  <si>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</si>
  <si>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</si>
  <si>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</si>
  <si>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</si>
  <si>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</si>
  <si>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</si>
  <si>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</si>
  <si>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</si>
  <si>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</si>
  <si>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</si>
  <si>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</si>
  <si>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</si>
  <si>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</si>
  <si>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</si>
  <si>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</si>
  <si>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</si>
  <si>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</si>
  <si>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</si>
  <si>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</si>
  <si>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</si>
  <si>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</si>
  <si>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</si>
  <si>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</si>
  <si>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</si>
  <si>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</si>
  <si>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</si>
  <si>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</si>
  <si>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</si>
  <si>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</si>
  <si>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</si>
  <si>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</si>
  <si>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</si>
  <si>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</si>
  <si>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</si>
  <si>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</si>
  <si>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</si>
  <si>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</si>
  <si>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</si>
  <si>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</si>
  <si>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</si>
  <si>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</si>
  <si>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</si>
  <si>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</si>
  <si>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</si>
  <si>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</si>
  <si>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</si>
  <si>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</si>
  <si>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</si>
  <si>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</si>
  <si>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</si>
  <si>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</si>
  <si>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</si>
  <si>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</si>
  <si>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</si>
  <si>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</si>
  <si>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</si>
  <si>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</si>
  <si>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</si>
  <si>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</si>
  <si>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</si>
  <si>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</si>
  <si>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</si>
  <si>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</si>
  <si>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</si>
  <si>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</si>
  <si>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</si>
  <si>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</si>
  <si>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</si>
  <si>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</si>
  <si>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</si>
  <si>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</si>
  <si>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</si>
  <si>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</si>
  <si>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</si>
  <si>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</si>
  <si>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</si>
  <si>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</si>
  <si>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</si>
  <si>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</si>
  <si>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</si>
  <si>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</si>
  <si>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</si>
  <si>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</si>
  <si>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</si>
  <si>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</si>
  <si>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</si>
  <si>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</si>
  <si>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</si>
  <si>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</si>
  <si>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</si>
  <si>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</si>
  <si>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</si>
  <si>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</si>
  <si>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</si>
  <si>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</si>
  <si>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</si>
  <si>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</si>
  <si>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</si>
  <si>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</si>
  <si>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</si>
  <si>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</si>
  <si>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</si>
  <si>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</si>
  <si>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</si>
  <si>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</si>
  <si>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</si>
  <si>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</si>
  <si>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</si>
  <si>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</si>
  <si>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</si>
  <si>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</si>
  <si>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</si>
  <si>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</si>
  <si>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</si>
  <si>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</si>
  <si>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</si>
  <si>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</si>
  <si>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</si>
  <si>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</si>
  <si>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</si>
  <si>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</si>
  <si>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</si>
  <si>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</si>
  <si>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</si>
  <si>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</si>
  <si>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</si>
  <si>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</si>
  <si>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</si>
  <si>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</si>
  <si>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</si>
  <si>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</si>
  <si>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</si>
  <si>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</si>
  <si>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</si>
  <si>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</si>
  <si>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</si>
  <si>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</si>
  <si>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</si>
  <si>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</si>
  <si>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</si>
  <si>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</si>
  <si>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</si>
  <si>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</si>
  <si>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</si>
  <si>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</si>
  <si>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</si>
  <si>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</si>
  <si>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</si>
  <si>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</si>
  <si>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</si>
  <si>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</si>
  <si>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</si>
  <si>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</si>
  <si>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</si>
  <si>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</si>
  <si>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</si>
  <si>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</si>
  <si>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</si>
  <si>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</si>
  <si>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</si>
  <si>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</si>
  <si>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</si>
  <si>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</si>
  <si>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</si>
  <si>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</si>
  <si>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</si>
  <si>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</si>
  <si>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</si>
  <si>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</si>
  <si>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</si>
  <si>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</si>
  <si>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</si>
  <si>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</si>
  <si>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</si>
  <si>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</si>
  <si>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</si>
  <si>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</si>
  <si>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</si>
  <si>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</si>
  <si>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</si>
  <si>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</si>
  <si>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</si>
  <si>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</si>
  <si>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</si>
  <si>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</si>
  <si>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</si>
  <si>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</si>
  <si>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</si>
  <si>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</si>
  <si>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</si>
  <si>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</si>
  <si>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</si>
  <si>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</si>
  <si>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</si>
  <si>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</si>
  <si>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</si>
  <si>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</si>
  <si>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</si>
  <si>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</si>
  <si>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</si>
  <si>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</si>
  <si>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</si>
  <si>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</si>
  <si>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</si>
  <si>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</si>
  <si>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</si>
  <si>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</si>
  <si>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</si>
  <si>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</si>
  <si>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</si>
  <si>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</si>
  <si>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</si>
  <si>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</si>
  <si>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</si>
  <si>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</si>
  <si>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</si>
  <si>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</si>
  <si>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</si>
  <si>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</si>
  <si>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</si>
  <si>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</si>
  <si>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</si>
  <si>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</si>
  <si>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</si>
  <si>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</si>
  <si>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</si>
  <si>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</si>
  <si>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</si>
  <si>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</si>
  <si>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</si>
  <si>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</si>
  <si>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</si>
  <si>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</si>
  <si>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</si>
  <si>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</si>
  <si>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</si>
  <si>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</si>
  <si>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</si>
  <si>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</si>
  <si>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</si>
  <si>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</si>
  <si>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</si>
  <si>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</si>
  <si>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</si>
  <si>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</si>
  <si>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</si>
  <si>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</si>
  <si>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</si>
  <si>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</si>
  <si>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</si>
  <si>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</si>
  <si>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</si>
  <si>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</si>
  <si>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</si>
  <si>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</si>
  <si>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</si>
  <si>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</si>
  <si>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</si>
  <si>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</si>
  <si>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</si>
  <si>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</si>
  <si>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</si>
  <si>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</si>
  <si>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</si>
  <si>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</si>
  <si>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</si>
  <si>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</si>
  <si>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</si>
  <si>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</si>
  <si>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</si>
  <si>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</si>
  <si>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</si>
  <si>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</si>
  <si>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</si>
  <si>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</si>
  <si>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</si>
  <si>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</si>
  <si>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</si>
  <si>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</si>
  <si>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</si>
  <si>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</si>
  <si>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</si>
  <si>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</si>
  <si>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</si>
  <si>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</si>
  <si>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</si>
  <si>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</si>
  <si>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</si>
  <si>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</si>
  <si>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</si>
  <si>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</si>
  <si>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</si>
  <si>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</si>
  <si>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</si>
  <si>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</si>
  <si>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</si>
  <si>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</si>
  <si>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</si>
  <si>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</si>
  <si>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</si>
  <si>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</si>
  <si>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</si>
  <si>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</si>
  <si>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</si>
  <si>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</si>
  <si>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</si>
  <si>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</si>
  <si>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</si>
  <si>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</si>
  <si>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</si>
  <si>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</si>
  <si>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</si>
  <si>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</si>
  <si>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</si>
  <si>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</si>
  <si>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</si>
  <si>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</si>
  <si>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</si>
  <si>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</si>
  <si>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</si>
  <si>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</si>
  <si>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</si>
  <si>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</si>
  <si>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</si>
  <si>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</si>
  <si>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</si>
  <si>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</si>
  <si>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</si>
  <si>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</si>
  <si>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</si>
  <si>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</si>
  <si>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</si>
  <si>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</si>
  <si>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</si>
  <si>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</si>
  <si>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</si>
  <si>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</si>
  <si>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</si>
  <si>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</si>
  <si>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</si>
  <si>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</si>
  <si>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</si>
  <si>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</si>
  <si>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</si>
  <si>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</si>
  <si>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</si>
  <si>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</si>
  <si>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</si>
  <si>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</si>
  <si>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</si>
  <si>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</si>
  <si>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</si>
  <si>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</si>
  <si>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</si>
  <si>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</si>
  <si>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</si>
  <si>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</si>
  <si>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</si>
  <si>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</si>
  <si>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</si>
  <si>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</si>
  <si>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</si>
  <si>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</si>
  <si>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</si>
  <si>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</si>
  <si>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</si>
  <si>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</si>
  <si>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</si>
  <si>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</si>
  <si>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</si>
  <si>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</si>
  <si>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</si>
  <si>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</si>
  <si>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</si>
  <si>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</si>
  <si>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</si>
  <si>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</si>
  <si>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</si>
  <si>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</si>
  <si>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</si>
  <si>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</si>
  <si>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</si>
  <si>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</si>
  <si>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</si>
  <si>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</si>
  <si>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</si>
  <si>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</si>
  <si>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</si>
  <si>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</si>
  <si>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</si>
  <si>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</si>
  <si>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</si>
  <si>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</si>
  <si>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</si>
  <si>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</si>
  <si>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</si>
  <si>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</si>
  <si>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</si>
  <si>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</si>
  <si>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</si>
  <si>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</si>
  <si>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</si>
  <si>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</si>
  <si>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</si>
  <si>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</si>
  <si>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</si>
  <si>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</si>
  <si>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</si>
  <si>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</si>
  <si>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</si>
  <si>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</si>
  <si>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</si>
  <si>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</si>
  <si>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</si>
  <si>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</si>
  <si>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</si>
  <si>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</si>
  <si>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</si>
  <si>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</si>
  <si>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</si>
  <si>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</si>
  <si>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</si>
  <si>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</si>
  <si>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</si>
  <si>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</si>
  <si>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</si>
  <si>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</si>
  <si>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</si>
  <si>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</si>
  <si>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</si>
  <si>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</si>
  <si>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</si>
  <si>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</si>
  <si>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</si>
  <si>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</si>
  <si>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</si>
  <si>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</si>
  <si>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</si>
  <si>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</si>
  <si>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</si>
  <si>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</si>
  <si>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</si>
  <si>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</si>
  <si>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</si>
  <si>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</si>
  <si>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</si>
  <si>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</si>
  <si>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</si>
  <si>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</si>
  <si>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</si>
  <si>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</si>
  <si>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</si>
  <si>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</si>
  <si>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</si>
  <si>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</si>
  <si>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</si>
  <si>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</si>
  <si>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</si>
  <si>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</si>
  <si>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</si>
  <si>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</si>
  <si>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</si>
  <si>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</si>
  <si>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</si>
  <si>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</si>
  <si>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</si>
  <si>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</si>
  <si>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</si>
  <si>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</si>
  <si>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</si>
  <si>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</si>
  <si>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</si>
  <si>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</si>
  <si>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</si>
  <si>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</si>
  <si>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</si>
  <si>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</si>
  <si>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</si>
  <si>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</si>
  <si>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</si>
  <si>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</si>
  <si>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</si>
  <si>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</si>
  <si>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</si>
  <si>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</si>
  <si>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</si>
  <si>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</si>
  <si>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</si>
  <si>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</si>
  <si>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</si>
  <si>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</si>
  <si>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</si>
  <si>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</si>
  <si>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</si>
  <si>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</si>
  <si>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</si>
  <si>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</si>
  <si>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</si>
  <si>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</si>
  <si>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</si>
  <si>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</si>
  <si>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</si>
  <si>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</si>
  <si>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</si>
  <si>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</si>
  <si>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</si>
  <si>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</si>
  <si>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</si>
  <si>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</si>
  <si>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</si>
  <si>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</si>
  <si>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</si>
  <si>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</si>
  <si>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</si>
  <si>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</si>
  <si>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</si>
  <si>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</si>
  <si>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</si>
  <si>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</si>
  <si>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</si>
  <si>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</si>
  <si>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</si>
  <si>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</si>
  <si>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</si>
  <si>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</si>
  <si>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</si>
  <si>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</si>
  <si>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</si>
  <si>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</si>
  <si>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</si>
  <si>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</si>
  <si>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</si>
  <si>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</si>
  <si>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</si>
  <si>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</si>
  <si>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</si>
  <si>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</si>
  <si>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</si>
  <si>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</si>
  <si>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</si>
  <si>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</si>
  <si>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</si>
  <si>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</si>
  <si>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</si>
  <si>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</si>
  <si>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</si>
  <si>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</si>
  <si>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</si>
  <si>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</si>
  <si>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</si>
  <si>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</si>
  <si>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</si>
  <si>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</si>
  <si>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</si>
  <si>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</si>
  <si>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</si>
  <si>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</si>
  <si>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</si>
  <si>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</si>
  <si>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</si>
  <si>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</si>
  <si>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</si>
  <si>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</si>
  <si>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</si>
  <si>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</si>
  <si>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</si>
  <si>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</si>
  <si>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</si>
  <si>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</si>
  <si>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</si>
  <si>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</si>
  <si>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</si>
  <si>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</si>
  <si>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</si>
  <si>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</si>
  <si>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</si>
  <si>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</si>
  <si>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</si>
  <si>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</si>
  <si>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</si>
  <si>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</si>
  <si>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</si>
  <si>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</si>
  <si>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</si>
  <si>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</si>
  <si>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</si>
  <si>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</si>
  <si>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</si>
  <si>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</si>
  <si>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</si>
  <si>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</si>
  <si>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</si>
  <si>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</si>
  <si>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</si>
  <si>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</si>
  <si>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</si>
  <si>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</si>
  <si>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</si>
  <si>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</si>
  <si>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</si>
  <si>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</si>
  <si>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</si>
  <si>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</si>
  <si>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</si>
  <si>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</si>
  <si>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</si>
  <si>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</si>
  <si>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</si>
  <si>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</si>
  <si>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</si>
  <si>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</si>
  <si>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</si>
  <si>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</si>
  <si>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</si>
  <si>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</si>
  <si>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</si>
  <si>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</si>
  <si>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</si>
  <si>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</si>
  <si>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</si>
  <si>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</si>
  <si>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</si>
  <si>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</si>
  <si>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</si>
  <si>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</si>
  <si>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</si>
  <si>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</si>
  <si>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</si>
  <si>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</si>
  <si>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</si>
  <si>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</si>
  <si>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</si>
  <si>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</si>
  <si>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</si>
  <si>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</si>
  <si>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</si>
  <si>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</si>
  <si>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</si>
  <si>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</si>
  <si>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</si>
  <si>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</si>
  <si>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</si>
  <si>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</si>
  <si>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</si>
  <si>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</si>
  <si>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</si>
  <si>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</si>
  <si>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</si>
  <si>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</si>
  <si>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</si>
  <si>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</si>
  <si>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</si>
  <si>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</si>
  <si>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</si>
  <si>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</si>
  <si>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</si>
  <si>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</si>
  <si>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</si>
  <si>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</si>
  <si>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</si>
  <si>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</si>
  <si>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</si>
  <si>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</si>
  <si>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</si>
  <si>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</si>
  <si>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</si>
  <si>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</si>
  <si>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</si>
  <si>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</si>
  <si>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</si>
  <si>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</si>
  <si>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</si>
  <si>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</si>
  <si>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</si>
  <si>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</si>
  <si>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</si>
  <si>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</si>
  <si>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</si>
  <si>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</si>
  <si>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</si>
  <si>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</si>
  <si>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</si>
  <si>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</si>
  <si>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</si>
  <si>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</si>
  <si>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</si>
  <si>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</si>
  <si>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</si>
  <si>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</si>
  <si>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</si>
  <si>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</si>
  <si>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</si>
  <si>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</si>
  <si>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</si>
  <si>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</si>
  <si>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</si>
  <si>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</si>
  <si>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</si>
  <si>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</si>
  <si>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</si>
  <si>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</si>
  <si>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</si>
  <si>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</si>
  <si>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</si>
  <si>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</si>
  <si>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</si>
  <si>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</si>
  <si>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</si>
  <si>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</si>
  <si>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</si>
  <si>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</si>
  <si>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</si>
  <si>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</si>
  <si>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</si>
  <si>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</si>
  <si>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</si>
  <si>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</si>
  <si>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</si>
  <si>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</si>
  <si>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</si>
  <si>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</si>
  <si>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</si>
  <si>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</si>
  <si>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</si>
  <si>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</si>
  <si>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</si>
  <si>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</si>
  <si>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</si>
  <si>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</si>
  <si>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</si>
  <si>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</si>
  <si>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</si>
  <si>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</si>
  <si>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</si>
  <si>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</si>
  <si>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</si>
  <si>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</si>
  <si>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</si>
  <si>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</si>
  <si>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</si>
  <si>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</si>
  <si>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</si>
  <si>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</si>
  <si>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</si>
  <si>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</si>
  <si>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</si>
  <si>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</si>
  <si>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</si>
  <si>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</si>
  <si>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</si>
  <si>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</si>
  <si>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</si>
  <si>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</si>
  <si>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</si>
  <si>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</si>
  <si>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</si>
  <si>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</si>
  <si>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</si>
  <si>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</si>
  <si>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</si>
  <si>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</si>
  <si>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</si>
  <si>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</si>
  <si>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</si>
  <si>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</si>
  <si>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</si>
  <si>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</si>
  <si>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</si>
  <si>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</si>
  <si>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</si>
  <si>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</si>
  <si>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</si>
  <si>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</si>
  <si>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</si>
  <si>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</si>
  <si>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</si>
  <si>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</si>
  <si>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</si>
  <si>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</si>
  <si>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</si>
  <si>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</si>
  <si>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</si>
  <si>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</si>
  <si>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</si>
  <si>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</si>
  <si>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</si>
  <si>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</si>
  <si>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</si>
  <si>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</si>
  <si>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</si>
  <si>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</si>
  <si>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</si>
  <si>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</si>
  <si>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</si>
  <si>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</si>
  <si>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</si>
  <si>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</si>
  <si>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</si>
  <si>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</si>
  <si>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</si>
  <si>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</si>
  <si>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</si>
  <si>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</si>
  <si>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</si>
  <si>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</si>
  <si>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</si>
  <si>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</si>
  <si>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</si>
  <si>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</si>
  <si>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</si>
  <si>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</si>
  <si>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</si>
  <si>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</si>
  <si>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</si>
  <si>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</si>
  <si>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</si>
  <si>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</si>
  <si>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</si>
  <si>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</si>
  <si>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</si>
  <si>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</si>
  <si>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</si>
  <si>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</si>
  <si>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</si>
  <si>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</si>
  <si>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</si>
  <si>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</si>
  <si>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</si>
  <si>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</si>
  <si>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</si>
  <si>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</si>
  <si>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</si>
  <si>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</si>
  <si>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</si>
  <si>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</si>
  <si>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</si>
  <si>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</si>
  <si>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</si>
  <si>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</si>
  <si>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</si>
  <si>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</si>
  <si>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</si>
  <si>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</si>
  <si>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</si>
  <si>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</si>
  <si>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</si>
  <si>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</si>
  <si>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</si>
  <si>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</si>
  <si>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</si>
  <si>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</si>
  <si>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</si>
  <si>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</si>
  <si>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</si>
  <si>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</si>
  <si>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</si>
  <si>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</si>
  <si>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</si>
  <si>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</si>
  <si>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</si>
  <si>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</si>
  <si>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</si>
  <si>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</si>
  <si>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</si>
  <si>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</si>
  <si>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</si>
  <si>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</si>
  <si>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</si>
  <si>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</si>
  <si>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</si>
  <si>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</si>
  <si>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</si>
  <si>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</si>
  <si>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</si>
  <si>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</si>
  <si>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</si>
  <si>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</si>
  <si>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</si>
  <si>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</si>
  <si>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</si>
  <si>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</si>
  <si>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</si>
  <si>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</si>
  <si>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</si>
  <si>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</si>
  <si>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</si>
  <si>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</si>
  <si>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</si>
  <si>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</si>
  <si>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</si>
  <si>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</si>
  <si>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</si>
  <si>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</si>
  <si>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</si>
  <si>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</si>
  <si>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</si>
  <si>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</si>
  <si>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</si>
  <si>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</si>
  <si>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</si>
  <si>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</si>
  <si>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</si>
  <si>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</si>
  <si>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</si>
  <si>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</si>
  <si>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</si>
  <si>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</si>
  <si>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</si>
  <si>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</si>
  <si>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</si>
  <si>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</si>
  <si>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</si>
  <si>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</si>
  <si>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</si>
  <si>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</si>
  <si>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</si>
  <si>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</si>
  <si>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</si>
  <si>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</si>
  <si>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</si>
  <si>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</si>
  <si>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</si>
  <si>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</si>
  <si>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</si>
  <si>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</si>
  <si>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</si>
  <si>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</si>
  <si>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</si>
  <si>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</si>
  <si>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</si>
  <si>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</si>
  <si>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</si>
  <si>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</si>
  <si>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</si>
  <si>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</si>
  <si>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</si>
  <si>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</si>
  <si>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</si>
  <si>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</si>
  <si>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</si>
  <si>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</si>
  <si>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</si>
  <si>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</si>
  <si>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</si>
  <si>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</si>
  <si>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</si>
  <si>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</si>
  <si>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</si>
  <si>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</si>
  <si>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</si>
  <si>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</si>
  <si>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</si>
  <si>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</si>
  <si>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</si>
  <si>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</si>
  <si>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</si>
  <si>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</si>
  <si>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</si>
  <si>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</si>
  <si>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</si>
  <si>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</si>
  <si>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</si>
  <si>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</si>
  <si>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</si>
  <si>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</si>
  <si>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</si>
  <si>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</si>
  <si>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</si>
  <si>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</si>
  <si>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</si>
  <si>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</si>
  <si>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</si>
  <si>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</si>
  <si>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</si>
  <si>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</si>
  <si>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</si>
  <si>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</si>
  <si>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</si>
  <si>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</si>
  <si>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</si>
  <si>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</si>
  <si>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</si>
  <si>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</si>
  <si>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</si>
  <si>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</si>
  <si>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</si>
  <si>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</si>
  <si>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</si>
  <si>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</si>
  <si>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</si>
  <si>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</si>
  <si>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</si>
  <si>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</si>
  <si>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</si>
  <si>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</si>
  <si>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</si>
  <si>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</si>
  <si>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</si>
  <si>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</si>
  <si>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</si>
  <si>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</si>
  <si>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</si>
  <si>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</si>
  <si>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</si>
  <si>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</si>
  <si>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</si>
  <si>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</si>
  <si>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</si>
  <si>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</si>
  <si>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</si>
  <si>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</si>
  <si>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</si>
  <si>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</si>
  <si>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</si>
  <si>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</si>
  <si>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</si>
  <si>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</si>
  <si>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</si>
  <si>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</si>
  <si>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</si>
  <si>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</si>
  <si>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</si>
  <si>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</si>
  <si>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</si>
  <si>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</si>
  <si>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</si>
  <si>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</si>
  <si>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</si>
  <si>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</si>
  <si>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</si>
  <si>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</si>
  <si>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</si>
  <si>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</si>
  <si>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</si>
  <si>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</si>
  <si>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</si>
  <si>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</si>
  <si>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</si>
  <si>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</si>
  <si>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</si>
  <si>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</si>
  <si>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</si>
  <si>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</si>
  <si>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</si>
  <si>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</si>
  <si>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</si>
  <si>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</si>
  <si>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</si>
  <si>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</si>
  <si>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</si>
  <si>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</si>
  <si>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</si>
  <si>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</si>
  <si>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</si>
  <si>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</si>
  <si>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</si>
  <si>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</si>
  <si>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</si>
  <si>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</si>
  <si>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</si>
  <si>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</si>
  <si>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</si>
  <si>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</si>
  <si>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</si>
  <si>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</si>
  <si>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</si>
  <si>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</si>
  <si>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</si>
  <si>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</si>
  <si>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</si>
  <si>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</si>
  <si>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</si>
  <si>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</si>
  <si>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</si>
  <si>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</si>
  <si>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</si>
  <si>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</si>
  <si>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</si>
  <si>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</si>
  <si>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</si>
  <si>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</si>
  <si>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</si>
  <si>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</si>
  <si>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</si>
  <si>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</si>
  <si>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</si>
  <si>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</si>
  <si>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</si>
  <si>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</si>
  <si>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</si>
  <si>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</si>
  <si>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</si>
  <si>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</si>
  <si>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</si>
  <si>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</si>
  <si>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</si>
  <si>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</si>
  <si>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</si>
  <si>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</si>
  <si>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</si>
  <si>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</si>
  <si>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</si>
  <si>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</si>
  <si>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</si>
  <si>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</si>
  <si>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</si>
  <si>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</si>
  <si>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</si>
  <si>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</si>
  <si>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</si>
  <si>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</si>
  <si>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</si>
  <si>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</si>
  <si>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</si>
  <si>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</si>
  <si>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</si>
  <si>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</si>
  <si>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</si>
  <si>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</si>
  <si>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</si>
  <si>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</si>
  <si>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</si>
  <si>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</si>
  <si>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</si>
  <si>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</si>
  <si>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</si>
  <si>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</si>
  <si>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</si>
  <si>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</si>
  <si>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</si>
  <si>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</si>
  <si>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</si>
  <si>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</si>
  <si>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</si>
  <si>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</si>
  <si>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</si>
  <si>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</si>
  <si>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</si>
  <si>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</si>
  <si>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</si>
  <si>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</si>
  <si>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</si>
  <si>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</si>
  <si>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</si>
  <si>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</si>
  <si>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</si>
  <si>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</si>
  <si>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</si>
  <si>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</si>
  <si>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</si>
  <si>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</si>
  <si>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</si>
  <si>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</si>
  <si>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</si>
  <si>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</si>
  <si>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</si>
  <si>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</si>
  <si>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</si>
  <si>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</si>
  <si>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</si>
  <si>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</si>
  <si>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</si>
  <si>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</si>
  <si>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</si>
  <si>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</si>
  <si>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</si>
  <si>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</si>
  <si>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</si>
  <si>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</si>
  <si>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</si>
  <si>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</si>
  <si>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</si>
  <si>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</si>
  <si>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</si>
  <si>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</si>
  <si>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</si>
  <si>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</si>
  <si>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</si>
  <si>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</si>
  <si>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</si>
  <si>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</si>
  <si>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</si>
  <si>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</si>
  <si>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</si>
  <si>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</si>
  <si>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</si>
  <si>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</si>
  <si>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</si>
  <si>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</si>
  <si>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</si>
  <si>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</si>
  <si>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</si>
  <si>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</si>
  <si>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</si>
  <si>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</si>
  <si>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</si>
  <si>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</si>
  <si>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</si>
  <si>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</si>
  <si>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</si>
  <si>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</si>
  <si>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</si>
  <si>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</si>
  <si>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</si>
  <si>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</si>
  <si>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</si>
  <si>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</si>
  <si>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</si>
  <si>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</si>
  <si>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</si>
  <si>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</si>
  <si>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</si>
  <si>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</si>
  <si>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</si>
  <si>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</si>
  <si>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</si>
  <si>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</si>
  <si>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</si>
  <si>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</si>
  <si>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</si>
  <si>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</si>
  <si>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</si>
  <si>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</si>
  <si>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</si>
  <si>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</si>
  <si>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</si>
  <si>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</si>
  <si>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</si>
  <si>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</si>
  <si>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</si>
  <si>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</si>
  <si>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</si>
  <si>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</si>
  <si>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</si>
  <si>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</si>
  <si>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</si>
  <si>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</si>
  <si>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</si>
  <si>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</si>
  <si>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</si>
  <si>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</si>
  <si>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</si>
  <si>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</si>
  <si>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</si>
  <si>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</si>
  <si>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</si>
  <si>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</si>
  <si>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</si>
  <si>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</si>
  <si>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</si>
  <si>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</si>
  <si>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</si>
  <si>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</si>
  <si>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</si>
  <si>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</si>
  <si>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</si>
  <si>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</si>
  <si>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</si>
  <si>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</si>
  <si>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</si>
  <si>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</si>
  <si>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</si>
  <si>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</si>
  <si>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</si>
  <si>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</si>
  <si>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</si>
  <si>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</si>
  <si>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</si>
  <si>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</si>
  <si>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</si>
  <si>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</si>
  <si>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</si>
  <si>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</si>
  <si>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</si>
  <si>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</si>
  <si>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</si>
  <si>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</si>
  <si>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</si>
  <si>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</si>
  <si>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</si>
  <si>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</si>
  <si>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</si>
  <si>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</si>
  <si>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</si>
  <si>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</si>
  <si>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</si>
  <si>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</si>
  <si>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</si>
  <si>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</si>
  <si>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</si>
  <si>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</si>
  <si>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</si>
  <si>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</si>
  <si>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</si>
  <si>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</si>
  <si>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</si>
  <si>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</si>
  <si>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</si>
  <si>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</si>
  <si>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</si>
  <si>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</si>
  <si>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</si>
  <si>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</si>
  <si>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</si>
  <si>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</si>
  <si>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</si>
  <si>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</si>
  <si>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</si>
  <si>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</si>
  <si>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</si>
  <si>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</si>
  <si>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</si>
  <si>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</si>
  <si>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</si>
  <si>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</si>
  <si>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</si>
  <si>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</si>
  <si>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</si>
  <si>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</si>
  <si>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</si>
  <si>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</si>
  <si>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</si>
  <si>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</si>
  <si>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</si>
  <si>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</si>
  <si>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</si>
  <si>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</si>
  <si>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</si>
  <si>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</si>
  <si>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</si>
  <si>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</si>
  <si>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</si>
  <si>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</si>
  <si>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</si>
  <si>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</si>
  <si>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</si>
  <si>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</si>
  <si>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</si>
  <si>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</si>
  <si>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</si>
  <si>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</si>
  <si>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</si>
  <si>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</si>
  <si>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</si>
  <si>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</si>
  <si>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</si>
  <si>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</si>
  <si>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</si>
  <si>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</si>
  <si>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</si>
  <si>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</si>
  <si>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</si>
  <si>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</si>
  <si>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</si>
  <si>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</si>
  <si>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</si>
  <si>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</si>
  <si>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</si>
  <si>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</si>
  <si>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</si>
  <si>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</si>
  <si>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</si>
  <si>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</si>
  <si>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</si>
  <si>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</si>
  <si>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</si>
  <si>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</si>
  <si>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</si>
  <si>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</si>
  <si>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</si>
  <si>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</si>
  <si>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</si>
  <si>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</si>
  <si>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</si>
  <si>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</si>
  <si>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</si>
  <si>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</si>
  <si>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</si>
  <si>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</si>
  <si>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</si>
  <si>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</si>
  <si>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</si>
  <si>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</si>
  <si>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</si>
  <si>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</si>
  <si>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</si>
  <si>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</si>
  <si>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</si>
  <si>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</si>
  <si>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</si>
  <si>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</si>
  <si>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</si>
  <si>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</si>
  <si>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</si>
  <si>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</si>
  <si>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</si>
  <si>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</si>
  <si>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</si>
  <si>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</si>
  <si>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</si>
  <si>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</si>
  <si>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</si>
  <si>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</si>
  <si>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</si>
  <si>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</si>
  <si>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</si>
  <si>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</si>
  <si>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</si>
  <si>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</si>
  <si>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</si>
  <si>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</si>
  <si>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</si>
  <si>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</si>
  <si>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</si>
  <si>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</si>
  <si>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</si>
  <si>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</si>
  <si>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</si>
  <si>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</si>
  <si>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</si>
  <si>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</si>
  <si>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</si>
  <si>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</si>
  <si>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</si>
  <si>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</si>
  <si>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</si>
  <si>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</si>
  <si>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</si>
  <si>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</si>
  <si>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</si>
  <si>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</si>
  <si>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</si>
  <si>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</si>
  <si>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</si>
  <si>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</si>
  <si>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</si>
  <si>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</si>
  <si>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</si>
  <si>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</si>
  <si>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</si>
  <si>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</si>
  <si>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</si>
  <si>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</si>
  <si>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</si>
  <si>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</si>
  <si>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</si>
  <si>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</si>
  <si>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</si>
  <si>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</si>
  <si>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</si>
  <si>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</si>
  <si>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</si>
  <si>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</si>
  <si>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</si>
  <si>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</si>
  <si>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</si>
  <si>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</si>
  <si>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</si>
  <si>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</si>
  <si>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</si>
  <si>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</si>
  <si>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</si>
  <si>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</si>
  <si>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</si>
  <si>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</si>
  <si>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</si>
  <si>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</si>
  <si>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</si>
  <si>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</si>
  <si>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</si>
  <si>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</si>
  <si>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</si>
  <si>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</si>
  <si>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</si>
  <si>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</si>
  <si>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</si>
  <si>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</si>
  <si>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</si>
  <si>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</si>
  <si>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</si>
  <si>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</si>
  <si>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</si>
  <si>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</si>
  <si>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</si>
  <si>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</si>
  <si>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</si>
  <si>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</si>
  <si>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</si>
  <si>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</si>
  <si>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</si>
  <si>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</si>
  <si>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</si>
  <si>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</si>
  <si>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</si>
  <si>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</si>
  <si>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</si>
  <si>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</si>
  <si>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</si>
  <si>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</si>
  <si>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</si>
  <si>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</si>
  <si>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</si>
  <si>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</si>
  <si>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</si>
  <si>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</si>
  <si>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</si>
  <si>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</si>
  <si>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</si>
  <si>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</si>
  <si>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</si>
  <si>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</si>
  <si>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</si>
  <si>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</si>
  <si>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</si>
  <si>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</si>
  <si>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</si>
  <si>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</si>
  <si>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</si>
  <si>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</si>
  <si>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</si>
  <si>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</si>
  <si>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</si>
  <si>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</si>
  <si>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</si>
  <si>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</si>
  <si>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</si>
  <si>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</si>
  <si>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</si>
  <si>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</si>
  <si>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</si>
  <si>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</si>
  <si>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</si>
  <si>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</si>
  <si>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</si>
  <si>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</si>
  <si>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</si>
  <si>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</si>
  <si>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</si>
  <si>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</si>
  <si>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</si>
  <si>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</si>
  <si>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</si>
  <si>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</si>
  <si>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</si>
  <si>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</si>
  <si>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</si>
  <si>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</si>
  <si>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</si>
  <si>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</si>
  <si>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</si>
  <si>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</si>
  <si>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</si>
  <si>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</si>
  <si>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</si>
  <si>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</si>
  <si>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</si>
  <si>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</si>
  <si>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</si>
  <si>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</si>
  <si>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</si>
  <si>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</si>
  <si>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</si>
  <si>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</si>
  <si>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</si>
  <si>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</si>
  <si>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</si>
  <si>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</si>
  <si>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</si>
  <si>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</si>
  <si>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</si>
  <si>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</si>
  <si>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</si>
  <si>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</si>
  <si>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</si>
  <si>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</si>
  <si>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</si>
  <si>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</si>
  <si>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</si>
  <si>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</si>
  <si>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</si>
  <si>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</si>
  <si>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</si>
  <si>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</si>
  <si>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</si>
  <si>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</si>
  <si>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</si>
  <si>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</si>
  <si>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</si>
  <si>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</si>
  <si>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</si>
  <si>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</si>
  <si>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</si>
  <si>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</si>
  <si>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</si>
  <si>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</si>
  <si>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</si>
  <si>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</si>
  <si>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</si>
  <si>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</si>
  <si>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</si>
  <si>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</si>
  <si>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</si>
  <si>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</si>
  <si>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</si>
  <si>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</si>
  <si>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</si>
  <si>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</si>
  <si>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</si>
  <si>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</si>
  <si>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</si>
  <si>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</si>
  <si>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</si>
  <si>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</si>
  <si>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</si>
  <si>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</si>
  <si>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</si>
  <si>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</si>
  <si>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</si>
  <si>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</si>
  <si>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</si>
  <si>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</si>
  <si>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</si>
  <si>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</si>
  <si>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</si>
  <si>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</si>
  <si>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</si>
  <si>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</si>
  <si>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</si>
  <si>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</si>
  <si>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</si>
  <si>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</si>
  <si>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</si>
  <si>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</si>
  <si>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</si>
  <si>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</si>
  <si>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</si>
  <si>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</si>
  <si>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</si>
  <si>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</si>
  <si>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</si>
  <si>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</si>
  <si>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</si>
  <si>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</si>
  <si>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</si>
  <si>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</si>
  <si>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</si>
  <si>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</si>
  <si>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</si>
  <si>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</si>
  <si>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</si>
  <si>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</si>
  <si>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</si>
  <si>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</si>
  <si>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</si>
  <si>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</si>
  <si>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</si>
  <si>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</si>
  <si>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</si>
  <si>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</si>
  <si>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</si>
  <si>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</si>
  <si>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</si>
  <si>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</si>
  <si>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</si>
  <si>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</si>
  <si>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</si>
  <si>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</si>
  <si>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</si>
  <si>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</si>
  <si>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</si>
  <si>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</si>
  <si>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</si>
  <si>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</si>
  <si>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</si>
  <si>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</si>
  <si>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</si>
  <si>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</si>
  <si>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</si>
  <si>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</si>
  <si>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</si>
  <si>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</si>
  <si>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</si>
  <si>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</si>
  <si>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</si>
  <si>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</si>
  <si>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</si>
  <si>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</si>
  <si>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</si>
  <si>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</si>
  <si>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</si>
  <si>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</si>
  <si>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</si>
  <si>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</si>
  <si>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</si>
  <si>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</si>
  <si>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</si>
  <si>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</si>
  <si>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</si>
  <si>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</si>
  <si>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</si>
  <si>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</si>
  <si>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</si>
  <si>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</si>
  <si>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</si>
  <si>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</si>
  <si>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</si>
  <si>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</si>
  <si>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</si>
  <si>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</si>
  <si>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</si>
  <si>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</si>
  <si>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</si>
  <si>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</si>
  <si>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</si>
  <si>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</si>
  <si>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</si>
  <si>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</si>
  <si>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</si>
  <si>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</si>
  <si>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</si>
  <si>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</si>
  <si>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</si>
  <si>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</si>
  <si>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</si>
  <si>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</si>
  <si>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</si>
  <si>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</si>
  <si>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</si>
  <si>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</si>
  <si>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</si>
  <si>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</si>
  <si>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</si>
  <si>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</si>
  <si>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</si>
  <si>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</si>
  <si>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</si>
  <si>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</si>
  <si>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</si>
  <si>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</si>
  <si>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</si>
  <si>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</si>
  <si>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</si>
  <si>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</si>
  <si>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</si>
  <si>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</si>
  <si>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</si>
  <si>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</si>
  <si>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</si>
  <si>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</si>
  <si>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</si>
  <si>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</si>
  <si>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</si>
  <si>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</si>
  <si>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</si>
  <si>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</si>
  <si>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</si>
  <si>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</si>
  <si>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</si>
  <si>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</si>
  <si>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</si>
  <si>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</si>
  <si>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</si>
  <si>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</si>
  <si>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</si>
  <si>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</si>
  <si>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</si>
  <si>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</si>
  <si>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</si>
  <si>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</si>
  <si>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</si>
  <si>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</si>
  <si>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</si>
  <si>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</si>
  <si>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</si>
  <si>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</si>
  <si>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</si>
  <si>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</si>
  <si>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</si>
  <si>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</si>
  <si>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</si>
  <si>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</si>
  <si>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</si>
  <si>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</si>
  <si>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</si>
  <si>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</si>
  <si>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</si>
  <si>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</si>
  <si>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</si>
  <si>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</si>
  <si>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</si>
  <si>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</si>
  <si>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</si>
  <si>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</si>
  <si>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</si>
  <si>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</si>
  <si>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</si>
  <si>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</si>
  <si>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</si>
  <si>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</si>
  <si>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</si>
  <si>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</si>
  <si>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</si>
  <si>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</si>
  <si>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</si>
  <si>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</si>
  <si>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</si>
  <si>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</si>
  <si>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</si>
  <si>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</si>
  <si>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</si>
  <si>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</si>
  <si>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</si>
  <si>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</si>
  <si>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</si>
  <si>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</si>
  <si>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</si>
  <si>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</si>
  <si>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</si>
  <si>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</si>
  <si>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</si>
  <si>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</si>
  <si>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</si>
  <si>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</si>
  <si>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</si>
  <si>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</si>
  <si>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</si>
  <si>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</si>
  <si>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</si>
  <si>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</si>
  <si>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</si>
  <si>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</si>
  <si>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</si>
  <si>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</si>
  <si>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</si>
  <si>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</si>
  <si>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</si>
  <si>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</si>
  <si>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</si>
  <si>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</si>
  <si>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</si>
  <si>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</si>
  <si>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</si>
  <si>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</si>
  <si>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</si>
  <si>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</si>
  <si>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</si>
  <si>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</si>
  <si>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</si>
  <si>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</si>
  <si>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</si>
  <si>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</si>
  <si>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</si>
  <si>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</si>
  <si>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</si>
  <si>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</si>
  <si>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</si>
  <si>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</si>
  <si>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</si>
  <si>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</si>
  <si>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</si>
  <si>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</si>
  <si>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</si>
  <si>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</si>
  <si>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</si>
  <si>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</si>
  <si>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</si>
  <si>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</si>
  <si>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</si>
  <si>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</si>
  <si>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</si>
  <si>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</si>
  <si>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</si>
  <si>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</si>
  <si>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</si>
  <si>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</si>
  <si>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</si>
  <si>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</si>
  <si>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</si>
  <si>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</si>
  <si>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</si>
  <si>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</si>
  <si>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</si>
  <si>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</si>
  <si>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</si>
  <si>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</si>
  <si>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</si>
  <si>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</si>
  <si>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</si>
  <si>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</si>
  <si>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</si>
  <si>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</si>
  <si>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</si>
  <si>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</si>
  <si>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</si>
  <si>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</si>
  <si>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</si>
  <si>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</si>
  <si>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</si>
  <si>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</si>
  <si>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</si>
  <si>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</si>
  <si>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</si>
  <si>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</si>
  <si>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</si>
  <si>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</si>
  <si>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</si>
  <si>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</si>
  <si>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</si>
  <si>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</si>
  <si>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</si>
  <si>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</si>
  <si>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</si>
  <si>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</si>
  <si>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</si>
  <si>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</si>
  <si>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</si>
  <si>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</si>
  <si>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</si>
  <si>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</si>
  <si>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</si>
  <si>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</si>
  <si>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</si>
  <si>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</si>
  <si>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</si>
  <si>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</si>
  <si>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</si>
  <si>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</si>
  <si>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</si>
  <si>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</si>
  <si>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</si>
  <si>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</si>
  <si>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</si>
  <si>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</si>
  <si>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</si>
  <si>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</si>
  <si>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</si>
  <si>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</si>
  <si>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</si>
  <si>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</si>
  <si>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</si>
  <si>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</si>
  <si>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</si>
  <si>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</si>
  <si>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</si>
  <si>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</si>
  <si>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</si>
  <si>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</si>
  <si>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</si>
  <si>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</si>
  <si>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</si>
  <si>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</si>
  <si>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</si>
  <si>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</si>
  <si>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</si>
  <si>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</si>
  <si>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</si>
  <si>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</si>
  <si>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</si>
  <si>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</si>
  <si>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</si>
  <si>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</si>
  <si>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</si>
  <si>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</si>
  <si>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</si>
  <si>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</si>
  <si>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</si>
  <si>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</si>
  <si>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</si>
  <si>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</si>
  <si>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</si>
  <si>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</si>
  <si>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</si>
  <si>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</si>
  <si>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</si>
  <si>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</si>
  <si>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</si>
  <si>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</si>
  <si>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</si>
  <si>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</si>
  <si>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</si>
  <si>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</si>
  <si>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</si>
  <si>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</si>
  <si>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</si>
  <si>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</si>
  <si>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</si>
  <si>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</si>
  <si>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</si>
  <si>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</si>
  <si>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</si>
  <si>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</si>
  <si>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</si>
  <si>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</si>
  <si>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</si>
  <si>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</si>
  <si>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</si>
  <si>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</si>
  <si>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</si>
  <si>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</si>
  <si>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</si>
  <si>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</si>
  <si>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</si>
  <si>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</si>
  <si>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</si>
  <si>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</si>
  <si>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</si>
  <si>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</si>
  <si>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</si>
  <si>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</si>
  <si>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</si>
  <si>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</si>
  <si>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</si>
  <si>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</si>
  <si>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</si>
  <si>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</si>
  <si>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</si>
  <si>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</si>
  <si>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</si>
  <si>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</si>
  <si>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</si>
  <si>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</si>
  <si>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</si>
  <si>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</si>
  <si>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</si>
  <si>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</si>
  <si>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</si>
  <si>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</si>
  <si>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</si>
  <si>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</si>
  <si>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</si>
  <si>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</si>
  <si>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</si>
  <si>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</si>
  <si>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</si>
  <si>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</si>
  <si>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</si>
  <si>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</si>
  <si>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</si>
  <si>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</si>
  <si>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</si>
  <si>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</si>
  <si>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</si>
  <si>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</si>
  <si>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</si>
  <si>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</si>
  <si>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</si>
  <si>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</si>
  <si>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</si>
  <si>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</si>
  <si>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</si>
  <si>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</si>
  <si>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</si>
  <si>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</si>
  <si>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</si>
  <si>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</si>
  <si>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</si>
  <si>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</si>
  <si>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</si>
  <si>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</si>
  <si>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</si>
  <si>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</si>
  <si>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</si>
  <si>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</si>
  <si>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</si>
  <si>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</si>
  <si>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</si>
  <si>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</si>
  <si>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</si>
  <si>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</si>
  <si>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</si>
  <si>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</si>
  <si>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</si>
  <si>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</si>
  <si>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</si>
  <si>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</si>
  <si>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</si>
  <si>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</si>
  <si>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</si>
  <si>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</si>
  <si>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</si>
  <si>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</si>
  <si>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</si>
  <si>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</si>
  <si>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</si>
  <si>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</si>
  <si>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</si>
  <si>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</si>
  <si>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</si>
  <si>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</si>
  <si>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</si>
  <si>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</si>
  <si>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</si>
  <si>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</si>
  <si>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</si>
  <si>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</si>
  <si>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</si>
  <si>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</si>
  <si>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</si>
  <si>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</si>
  <si>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</si>
  <si>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</si>
  <si>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</si>
  <si>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</si>
  <si>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</si>
  <si>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</si>
  <si>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</si>
  <si>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</si>
  <si>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</si>
  <si>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</si>
  <si>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</si>
  <si>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</si>
  <si>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</si>
  <si>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</si>
  <si>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</si>
  <si>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</si>
  <si>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</si>
  <si>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</si>
  <si>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</si>
  <si>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</si>
  <si>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</si>
  <si>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</si>
  <si>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</si>
  <si>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</si>
  <si>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</si>
  <si>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</si>
  <si>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</si>
  <si>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</si>
  <si>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</si>
  <si>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</si>
  <si>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</si>
  <si>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</si>
  <si>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</si>
  <si>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</si>
  <si>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</si>
  <si>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</si>
  <si>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</si>
  <si>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</si>
  <si>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</si>
  <si>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</si>
  <si>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</si>
  <si>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</si>
  <si>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</si>
  <si>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</si>
  <si>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</si>
  <si>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</si>
  <si>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</si>
  <si>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</si>
  <si>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</si>
  <si>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</si>
  <si>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</si>
  <si>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</si>
  <si>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</si>
  <si>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</si>
  <si>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</si>
  <si>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</si>
  <si>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</si>
  <si>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</si>
  <si>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</si>
  <si>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</si>
  <si>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</si>
  <si>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</si>
  <si>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</si>
  <si>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</si>
  <si>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</si>
  <si>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</si>
  <si>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</si>
  <si>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</si>
  <si>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</si>
  <si>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</si>
  <si>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</si>
  <si>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</si>
  <si>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</si>
  <si>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</si>
  <si>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</si>
  <si>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</si>
  <si>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</si>
  <si>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</si>
  <si>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</si>
  <si>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</si>
  <si>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</si>
  <si>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</si>
  <si>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</si>
  <si>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</si>
  <si>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</si>
  <si>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</si>
  <si>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</si>
  <si>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</si>
  <si>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</si>
  <si>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</si>
  <si>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</si>
  <si>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</si>
  <si>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</si>
  <si>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</si>
  <si>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</si>
  <si>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</si>
  <si>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</si>
  <si>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</si>
  <si>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</si>
  <si>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</si>
  <si>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</si>
  <si>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</si>
  <si>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</si>
  <si>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</si>
  <si>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</si>
  <si>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</si>
  <si>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</si>
  <si>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</si>
  <si>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</si>
  <si>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</si>
  <si>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</si>
  <si>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</si>
  <si>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</si>
  <si>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</si>
  <si>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</si>
  <si>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</si>
  <si>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</si>
  <si>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</si>
  <si>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</si>
  <si>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</si>
  <si>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</si>
  <si>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</si>
  <si>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</si>
  <si>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</si>
  <si>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</si>
  <si>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</si>
  <si>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</si>
  <si>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</si>
  <si>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</si>
  <si>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</si>
  <si>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</si>
  <si>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</si>
  <si>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</si>
  <si>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</si>
  <si>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</si>
  <si>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</si>
  <si>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</si>
  <si>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</si>
  <si>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</si>
  <si>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</si>
  <si>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</si>
  <si>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</si>
  <si>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</si>
  <si>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</si>
  <si>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</si>
  <si>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</si>
  <si>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</si>
  <si>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</si>
  <si>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</si>
  <si>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</si>
  <si>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</si>
  <si>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</si>
  <si>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</si>
  <si>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</si>
  <si>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</si>
  <si>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</si>
  <si>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</si>
  <si>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</si>
  <si>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</si>
  <si>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</si>
  <si>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</si>
  <si>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</si>
  <si>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</si>
  <si>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</si>
  <si>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</si>
  <si>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</si>
  <si>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</si>
  <si>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</si>
  <si>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</si>
  <si>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</si>
  <si>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</si>
  <si>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</si>
  <si>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</si>
  <si>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</si>
  <si>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</si>
  <si>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</si>
  <si>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</si>
  <si>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</si>
  <si>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</si>
  <si>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</si>
  <si>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</si>
  <si>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</si>
  <si>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</si>
  <si>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</si>
  <si>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</si>
  <si>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</si>
  <si>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</si>
  <si>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</si>
  <si>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</si>
  <si>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</si>
  <si>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</si>
  <si>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</si>
  <si>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</si>
  <si>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</si>
  <si>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</si>
  <si>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</si>
  <si>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</si>
  <si>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</si>
  <si>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</si>
  <si>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</si>
  <si>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</si>
  <si>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</si>
  <si>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</si>
  <si>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</si>
  <si>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</si>
  <si>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</si>
  <si>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</si>
  <si>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</si>
  <si>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</si>
  <si>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</si>
  <si>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</si>
  <si>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</si>
  <si>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</si>
  <si>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</si>
  <si>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</si>
  <si>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</si>
  <si>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</si>
  <si>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</si>
  <si>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</si>
  <si>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</si>
  <si>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</si>
  <si>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</si>
  <si>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</si>
  <si>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</si>
  <si>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</si>
  <si>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</si>
  <si>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</si>
  <si>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</si>
  <si>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</si>
  <si>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</si>
  <si>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</si>
  <si>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</si>
  <si>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</si>
  <si>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</si>
  <si>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</si>
  <si>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</si>
  <si>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</si>
  <si>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</si>
  <si>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</si>
  <si>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</si>
  <si>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</si>
  <si>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</si>
  <si>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</si>
  <si>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</si>
  <si>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</si>
  <si>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</si>
  <si>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</si>
  <si>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</si>
  <si>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</si>
  <si>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</si>
  <si>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</si>
  <si>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</si>
  <si>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</si>
  <si>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</si>
  <si>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</si>
  <si>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</si>
  <si>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</si>
  <si>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</si>
  <si>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</si>
  <si>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</si>
  <si>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</si>
  <si>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</si>
  <si>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</si>
  <si>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</si>
  <si>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</si>
  <si>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</si>
  <si>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</si>
  <si>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</si>
  <si>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</si>
  <si>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</si>
  <si>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</si>
  <si>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</si>
  <si>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</si>
  <si>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</si>
  <si>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</si>
  <si>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</si>
  <si>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</si>
  <si>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</si>
  <si>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</si>
  <si>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</si>
  <si>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</si>
  <si>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</si>
  <si>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</si>
  <si>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</si>
  <si>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</si>
  <si>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</si>
  <si>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</si>
  <si>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</si>
  <si>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</si>
  <si>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</si>
  <si>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</si>
  <si>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</si>
  <si>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</si>
  <si>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</si>
  <si>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</si>
  <si>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</si>
  <si>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</si>
  <si>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</si>
  <si>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</si>
  <si>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</si>
  <si>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</si>
  <si>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</si>
  <si>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</si>
  <si>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</si>
  <si>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</si>
  <si>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</si>
  <si>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</si>
  <si>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</si>
  <si>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</si>
  <si>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</si>
  <si>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</si>
  <si>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</si>
  <si>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</si>
  <si>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</si>
  <si>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</si>
  <si>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</si>
  <si>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</si>
  <si>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</si>
  <si>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</si>
  <si>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</si>
  <si>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</si>
  <si>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</si>
  <si>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</si>
  <si>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</si>
  <si>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</si>
  <si>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</si>
  <si>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</si>
  <si>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</si>
  <si>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</si>
  <si>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</si>
  <si>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</si>
  <si>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</si>
  <si>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</si>
  <si>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</si>
  <si>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</si>
  <si>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</si>
  <si>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</si>
  <si>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</si>
  <si>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</si>
  <si>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</si>
  <si>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</si>
  <si>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</si>
  <si>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</si>
  <si>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</si>
  <si>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</si>
  <si>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</si>
  <si>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</si>
  <si>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</si>
  <si>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</si>
  <si>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</si>
  <si>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</si>
  <si>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</si>
  <si>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</si>
  <si>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</si>
  <si>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</si>
  <si>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</si>
  <si>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</si>
  <si>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</si>
  <si>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</si>
  <si>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</si>
  <si>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</si>
  <si>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</si>
  <si>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</si>
  <si>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</si>
  <si>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</si>
  <si>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</si>
  <si>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</si>
  <si>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</si>
  <si>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</si>
  <si>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</si>
  <si>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</si>
  <si>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</si>
  <si>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</si>
  <si>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</si>
  <si>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</si>
  <si>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</si>
  <si>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</si>
  <si>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</si>
  <si>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</si>
  <si>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</si>
  <si>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</si>
  <si>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</si>
  <si>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</si>
  <si>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</si>
  <si>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</si>
  <si>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</si>
  <si>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</si>
  <si>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</si>
  <si>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</si>
  <si>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</si>
  <si>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</si>
  <si>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</si>
  <si>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</si>
  <si>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</si>
  <si>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</si>
  <si>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</si>
  <si>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</si>
  <si>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</si>
  <si>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</si>
  <si>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</si>
  <si>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</si>
  <si>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</si>
  <si>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</si>
  <si>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</si>
  <si>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</si>
  <si>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</si>
  <si>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</si>
  <si>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</si>
  <si>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</si>
  <si>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</si>
  <si>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</si>
  <si>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</si>
  <si>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</si>
  <si>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</si>
  <si>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</si>
  <si>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</si>
  <si>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</si>
  <si>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</si>
  <si>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</si>
  <si>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</si>
  <si>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</si>
  <si>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</si>
  <si>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</si>
  <si>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</si>
  <si>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</si>
  <si>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</si>
  <si>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</si>
  <si>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</si>
  <si>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</si>
  <si>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</si>
  <si>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</si>
  <si>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</si>
  <si>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</si>
  <si>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</si>
  <si>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</si>
  <si>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</si>
  <si>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</si>
  <si>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</si>
  <si>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</si>
  <si>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</si>
  <si>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</si>
  <si>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</si>
  <si>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</si>
  <si>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</si>
  <si>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</si>
  <si>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</si>
  <si>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</si>
  <si>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</si>
  <si>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</si>
  <si>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</si>
  <si>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</si>
  <si>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</si>
  <si>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</si>
  <si>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</si>
  <si>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</si>
  <si>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</si>
  <si>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</si>
  <si>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</si>
  <si>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</si>
  <si>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</si>
  <si>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</si>
  <si>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</si>
  <si>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</si>
  <si>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</si>
  <si>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</si>
  <si>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</si>
  <si>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</si>
  <si>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</si>
  <si>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</si>
  <si>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</si>
  <si>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</si>
  <si>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</si>
  <si>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</si>
  <si>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</si>
  <si>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</si>
  <si>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</si>
  <si>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</si>
  <si>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</si>
  <si>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</si>
  <si>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</si>
  <si>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</si>
  <si>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</si>
  <si>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</si>
  <si>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</si>
  <si>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</si>
  <si>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</si>
  <si>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</si>
  <si>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</si>
  <si>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</si>
  <si>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</si>
  <si>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</si>
  <si>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</si>
  <si>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</si>
  <si>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</si>
  <si>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</si>
  <si>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</si>
  <si>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</si>
  <si>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</si>
  <si>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</si>
  <si>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</si>
  <si>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</si>
  <si>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</si>
  <si>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</si>
  <si>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</si>
  <si>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</si>
  <si>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</si>
  <si>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</si>
  <si>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</si>
  <si>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</si>
  <si>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</si>
  <si>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</si>
  <si>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</si>
  <si>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</si>
  <si>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</si>
  <si>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</si>
  <si>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</si>
  <si>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</si>
  <si>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</si>
  <si>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</si>
  <si>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</si>
  <si>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</si>
  <si>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</si>
  <si>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</si>
  <si>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</si>
  <si>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</si>
  <si>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</si>
  <si>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</si>
  <si>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</si>
  <si>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</si>
  <si>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</si>
  <si>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</si>
  <si>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</si>
  <si>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</si>
  <si>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</si>
  <si>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</si>
  <si>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</si>
  <si>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</si>
  <si>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</si>
  <si>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</si>
  <si>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</si>
  <si>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</si>
  <si>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</si>
  <si>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</si>
  <si>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</si>
  <si>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</si>
  <si>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</si>
  <si>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</si>
  <si>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</si>
  <si>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</si>
  <si>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</si>
  <si>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</si>
  <si>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</si>
  <si>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</si>
  <si>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</si>
  <si>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</si>
  <si>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</si>
  <si>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</si>
  <si>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</si>
  <si>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</si>
  <si>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</si>
  <si>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</si>
  <si>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</si>
  <si>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</si>
  <si>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</si>
  <si>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</si>
  <si>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</si>
  <si>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</si>
  <si>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</si>
  <si>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</si>
  <si>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</si>
  <si>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</si>
  <si>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</si>
  <si>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</si>
  <si>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</si>
  <si>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</si>
  <si>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</si>
  <si>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</si>
  <si>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</si>
  <si>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</si>
  <si>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</si>
  <si>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</si>
  <si>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</si>
  <si>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</si>
  <si>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</si>
  <si>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</si>
  <si>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</si>
  <si>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</si>
  <si>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</si>
  <si>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</si>
  <si>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</si>
  <si>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</si>
  <si>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</si>
  <si>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</si>
  <si>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</si>
  <si>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</si>
  <si>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</si>
  <si>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</si>
  <si>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</si>
  <si>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</si>
  <si>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</si>
  <si>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</si>
  <si>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</si>
  <si>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</si>
  <si>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</si>
  <si>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</si>
  <si>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</si>
  <si>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</si>
  <si>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</si>
  <si>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</si>
  <si>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</si>
  <si>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</si>
  <si>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</si>
  <si>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</si>
  <si>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</si>
  <si>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</si>
  <si>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</si>
  <si>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</si>
  <si>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</si>
  <si>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</si>
  <si>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</si>
  <si>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</si>
  <si>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</si>
  <si>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</si>
  <si>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</si>
  <si>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</si>
  <si>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</si>
  <si>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</si>
  <si>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</si>
  <si>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</si>
  <si>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</si>
  <si>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</si>
  <si>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</si>
  <si>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</si>
  <si>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</si>
  <si>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</si>
  <si>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</si>
  <si>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</si>
  <si>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</si>
  <si>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</si>
  <si>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</si>
  <si>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</si>
  <si>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</si>
  <si>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</si>
  <si>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</si>
  <si>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</si>
  <si>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</si>
  <si>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</si>
  <si>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</si>
  <si>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</si>
  <si>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</si>
  <si>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</si>
  <si>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</si>
  <si>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</si>
  <si>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</si>
  <si>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</si>
  <si>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</si>
  <si>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</si>
  <si>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</si>
  <si>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</si>
  <si>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</si>
  <si>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</si>
  <si>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</si>
  <si>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</si>
  <si>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</si>
  <si>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</si>
  <si>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</si>
  <si>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</si>
  <si>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</si>
  <si>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</si>
  <si>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</si>
  <si>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</si>
  <si>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</si>
  <si>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</si>
  <si>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</si>
  <si>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</si>
  <si>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</si>
  <si>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</si>
  <si>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</si>
  <si>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</si>
  <si>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</si>
  <si>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</si>
  <si>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</si>
  <si>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</si>
  <si>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</si>
  <si>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</si>
  <si>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</si>
  <si>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</si>
  <si>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</si>
  <si>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</si>
  <si>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</si>
  <si>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</si>
  <si>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</si>
  <si>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</si>
  <si>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</si>
  <si>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</si>
  <si>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</si>
  <si>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</si>
  <si>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</si>
  <si>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</si>
  <si>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</si>
  <si>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</si>
  <si>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</si>
  <si>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</si>
  <si>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</si>
  <si>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</si>
  <si>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</si>
  <si>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</si>
  <si>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</si>
  <si>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</si>
  <si>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</si>
  <si>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</si>
  <si>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</si>
  <si>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</si>
  <si>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</si>
  <si>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</si>
  <si>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</si>
  <si>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</si>
  <si>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</si>
  <si>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</si>
  <si>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</si>
  <si>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</si>
  <si>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</si>
  <si>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</si>
  <si>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</si>
  <si>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</si>
  <si>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</si>
  <si>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</si>
  <si>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</si>
  <si>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</si>
  <si>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</si>
  <si>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</si>
  <si>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</si>
  <si>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</si>
  <si>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</si>
  <si>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</si>
  <si>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</si>
  <si>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</si>
  <si>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</si>
  <si>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</si>
  <si>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</si>
  <si>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</si>
  <si>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</si>
  <si>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</si>
  <si>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</si>
  <si>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</si>
  <si>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</si>
  <si>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</si>
  <si>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</si>
  <si>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</si>
  <si>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</si>
  <si>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</si>
  <si>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</si>
  <si>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</si>
  <si>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</si>
  <si>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</si>
  <si>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</si>
  <si>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</si>
  <si>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</si>
  <si>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</si>
  <si>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</si>
  <si>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</si>
  <si>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</si>
  <si>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</si>
  <si>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</si>
  <si>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</si>
  <si>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</si>
  <si>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</si>
  <si>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</si>
  <si>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</si>
  <si>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</si>
  <si>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</si>
  <si>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</si>
  <si>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</si>
  <si>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</si>
  <si>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</si>
  <si>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</si>
  <si>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</si>
  <si>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</si>
  <si>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</si>
  <si>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</si>
  <si>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</si>
  <si>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</si>
  <si>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</si>
  <si>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</si>
  <si>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</si>
  <si>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</si>
  <si>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</si>
  <si>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</si>
  <si>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</si>
  <si>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</si>
  <si>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</si>
  <si>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</si>
  <si>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</si>
  <si>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</si>
  <si>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</si>
  <si>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</si>
  <si>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</si>
  <si>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</si>
  <si>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</si>
  <si>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</si>
  <si>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</si>
  <si>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</si>
  <si>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</si>
  <si>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</si>
  <si>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</si>
  <si>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</si>
  <si>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</si>
  <si>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</si>
  <si>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</si>
  <si>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</si>
  <si>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</si>
  <si>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</si>
  <si>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</si>
  <si>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</si>
  <si>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</si>
  <si>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</si>
  <si>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</si>
  <si>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</si>
  <si>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</si>
  <si>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</si>
  <si>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</si>
  <si>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</si>
  <si>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</si>
  <si>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</si>
  <si>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</si>
  <si>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</si>
  <si>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</si>
  <si>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</si>
  <si>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</si>
  <si>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</si>
  <si>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</si>
  <si>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</si>
  <si>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</si>
  <si>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</si>
  <si>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</si>
  <si>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</si>
  <si>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</si>
  <si>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</si>
  <si>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</si>
  <si>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</si>
  <si>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</si>
  <si>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</si>
  <si>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</si>
  <si>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</si>
  <si>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</si>
  <si>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</si>
  <si>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</si>
  <si>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</si>
  <si>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</si>
  <si>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</si>
  <si>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</si>
  <si>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</si>
  <si>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</si>
  <si>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</si>
  <si>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</si>
  <si>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</si>
  <si>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</si>
  <si>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</si>
  <si>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</si>
  <si>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</si>
  <si>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</si>
  <si>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</si>
  <si>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</si>
  <si>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</si>
  <si>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</si>
  <si>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</si>
  <si>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</si>
  <si>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</si>
  <si>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</si>
  <si>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</si>
  <si>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</si>
  <si>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</si>
  <si>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</si>
  <si>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</si>
  <si>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</si>
  <si>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</si>
  <si>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</si>
  <si>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</si>
  <si>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</si>
  <si>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</si>
  <si>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</si>
  <si>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</si>
  <si>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</si>
  <si>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</si>
  <si>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</si>
  <si>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</si>
  <si>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</si>
  <si>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</si>
  <si>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</si>
  <si>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</si>
  <si>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</si>
  <si>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</si>
  <si>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</si>
  <si>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</si>
  <si>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</si>
  <si>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</si>
  <si>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</si>
  <si>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</si>
  <si>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</si>
  <si>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</si>
  <si>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</si>
  <si>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</si>
  <si>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</si>
  <si>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</si>
  <si>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</si>
  <si>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</si>
  <si>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</si>
  <si>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</si>
  <si>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</si>
  <si>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</si>
  <si>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</si>
  <si>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</si>
  <si>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</si>
  <si>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</si>
  <si>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</si>
  <si>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</si>
  <si>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</si>
  <si>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</si>
  <si>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</si>
  <si>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</si>
  <si>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</si>
  <si>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</si>
  <si>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</si>
  <si>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</si>
  <si>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</si>
  <si>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</si>
  <si>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</si>
  <si>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</si>
  <si>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</si>
  <si>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</si>
  <si>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</si>
  <si>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</si>
  <si>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</si>
  <si>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</si>
  <si>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</si>
  <si>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</si>
  <si>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</si>
  <si>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</si>
  <si>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</si>
  <si>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</si>
  <si>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</si>
  <si>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</si>
  <si>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</si>
  <si>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</si>
  <si>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</si>
  <si>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</si>
  <si>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</si>
  <si>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</si>
  <si>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</si>
  <si>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</si>
  <si>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</si>
  <si>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</si>
  <si>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</si>
  <si>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</si>
  <si>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</si>
  <si>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</si>
  <si>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</si>
  <si>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</si>
  <si>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</si>
  <si>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</si>
  <si>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</si>
  <si>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</si>
  <si>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</si>
  <si>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</si>
  <si>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</si>
  <si>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</si>
  <si>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</si>
  <si>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</si>
  <si>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</si>
  <si>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</si>
  <si>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</si>
  <si>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</si>
  <si>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</si>
  <si>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</si>
  <si>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</si>
  <si>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</si>
  <si>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</si>
  <si>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</si>
  <si>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</si>
  <si>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</si>
  <si>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</si>
  <si>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</si>
  <si>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</si>
  <si>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</si>
  <si>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</si>
  <si>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</si>
  <si>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</si>
  <si>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</si>
  <si>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</si>
  <si>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</si>
  <si>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</si>
  <si>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</si>
  <si>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</si>
  <si>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</si>
  <si>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</si>
  <si>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</si>
  <si>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</si>
  <si>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</si>
  <si>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</si>
  <si>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</si>
  <si>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</si>
  <si>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</si>
  <si>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</si>
  <si>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</si>
  <si>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</si>
  <si>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</si>
  <si>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</si>
  <si>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</si>
  <si>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</si>
  <si>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</si>
  <si>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</si>
  <si>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</si>
  <si>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</si>
  <si>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</si>
  <si>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</si>
  <si>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</si>
  <si>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</si>
  <si>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</si>
  <si>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</si>
  <si>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</si>
  <si>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</si>
  <si>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</si>
  <si>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</si>
  <si>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</si>
  <si>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</si>
  <si>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</si>
  <si>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</si>
  <si>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</si>
  <si>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</si>
  <si>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</si>
  <si>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</si>
  <si>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</si>
  <si>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</si>
  <si>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</si>
  <si>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</si>
  <si>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</si>
  <si>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</si>
  <si>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</si>
  <si>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</si>
  <si>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</si>
  <si>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</si>
  <si>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</si>
  <si>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</si>
  <si>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</si>
  <si>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</si>
  <si>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</si>
  <si>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</si>
  <si>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</si>
  <si>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</si>
  <si>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</si>
  <si>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</si>
  <si>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</si>
  <si>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</si>
  <si>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</si>
  <si>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</si>
  <si>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</si>
  <si>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</si>
  <si>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</si>
  <si>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</si>
  <si>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</si>
  <si>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</si>
  <si>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</si>
  <si>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</si>
  <si>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</si>
  <si>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</si>
  <si>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</si>
  <si>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</si>
  <si>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</si>
  <si>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</si>
  <si>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</si>
  <si>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</si>
  <si>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</si>
  <si>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</si>
  <si>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</si>
  <si>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</si>
  <si>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</si>
  <si>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</si>
  <si>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</si>
  <si>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</si>
  <si>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</si>
  <si>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</si>
  <si>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</si>
  <si>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</si>
  <si>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</si>
  <si>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</si>
  <si>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</si>
  <si>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</si>
  <si>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</si>
  <si>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</si>
  <si>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</si>
  <si>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</si>
  <si>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</si>
  <si>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</si>
  <si>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</si>
  <si>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</si>
  <si>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</si>
  <si>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</si>
  <si>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</si>
  <si>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</si>
  <si>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</si>
  <si>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</si>
  <si>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</si>
  <si>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</si>
  <si>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</si>
  <si>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</si>
  <si>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</si>
  <si>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</si>
  <si>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</si>
  <si>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</si>
  <si>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</si>
  <si>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</si>
  <si>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</si>
  <si>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</si>
  <si>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</si>
  <si>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</si>
  <si>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</si>
  <si>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</si>
  <si>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</si>
  <si>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</si>
  <si>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</si>
  <si>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</si>
  <si>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</si>
  <si>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</si>
  <si>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</si>
  <si>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</si>
  <si>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</si>
  <si>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</si>
  <si>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</si>
  <si>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</si>
  <si>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</si>
  <si>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</si>
  <si>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</si>
  <si>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</si>
  <si>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</si>
  <si>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</si>
  <si>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</si>
  <si>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</si>
  <si>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</si>
  <si>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</si>
  <si>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</si>
  <si>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</si>
  <si>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</si>
  <si>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</si>
  <si>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</si>
  <si>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</si>
  <si>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</si>
  <si>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</si>
  <si>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</si>
  <si>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</si>
  <si>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</si>
  <si>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</si>
  <si>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</si>
  <si>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</si>
  <si>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</si>
  <si>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</si>
  <si>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</si>
  <si>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</si>
  <si>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</si>
  <si>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</si>
  <si>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</si>
  <si>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</si>
  <si>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</si>
  <si>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</si>
  <si>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</si>
  <si>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</si>
  <si>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</si>
  <si>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</si>
  <si>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</si>
  <si>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</si>
  <si>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</si>
  <si>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</si>
  <si>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</si>
  <si>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</si>
  <si>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</si>
  <si>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</si>
  <si>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</si>
  <si>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</si>
  <si>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</si>
  <si>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</si>
  <si>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</si>
  <si>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</si>
  <si>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</si>
  <si>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</si>
  <si>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</si>
  <si>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</si>
  <si>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</si>
  <si>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</si>
  <si>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</si>
  <si>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</si>
  <si>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</si>
  <si>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</si>
  <si>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</si>
  <si>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</si>
  <si>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</si>
  <si>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</si>
  <si>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</si>
  <si>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</si>
  <si>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</si>
  <si>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</si>
  <si>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</si>
  <si>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</si>
  <si>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</si>
  <si>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</si>
  <si>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</si>
  <si>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</si>
  <si>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</si>
  <si>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</si>
  <si>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</si>
  <si>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</si>
  <si>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</si>
  <si>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</si>
  <si>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</si>
  <si>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</si>
  <si>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</si>
  <si>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</si>
  <si>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</si>
  <si>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</si>
  <si>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</si>
  <si>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</si>
  <si>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</si>
  <si>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</si>
  <si>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</si>
  <si>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</si>
  <si>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</si>
  <si>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</si>
  <si>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</si>
  <si>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</si>
  <si>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</si>
  <si>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</si>
  <si>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</si>
  <si>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</si>
  <si>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</si>
  <si>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</si>
  <si>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</si>
  <si>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</si>
  <si>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</si>
  <si>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</si>
  <si>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</si>
  <si>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</si>
  <si>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</si>
  <si>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</si>
  <si>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</si>
  <si>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</si>
  <si>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</si>
  <si>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</si>
  <si>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</si>
  <si>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</si>
  <si>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</si>
  <si>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</si>
  <si>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</si>
  <si>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</si>
  <si>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</si>
  <si>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</si>
  <si>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</si>
  <si>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</si>
  <si>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</si>
  <si>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</si>
  <si>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</si>
  <si>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</si>
  <si>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</si>
  <si>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</si>
  <si>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</si>
  <si>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</si>
  <si>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</si>
  <si>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</si>
  <si>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</si>
  <si>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</si>
  <si>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</si>
  <si>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</si>
  <si>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</si>
  <si>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</si>
  <si>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</si>
  <si>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</si>
  <si>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</si>
  <si>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</si>
  <si>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</si>
  <si>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</si>
  <si>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</si>
  <si>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</si>
  <si>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</si>
  <si>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</si>
  <si>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</si>
  <si>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</si>
  <si>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</si>
  <si>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</si>
  <si>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</si>
  <si>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</si>
  <si>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</si>
  <si>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</si>
  <si>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</si>
  <si>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</si>
  <si>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</si>
  <si>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</si>
  <si>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</si>
  <si>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</si>
  <si>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</si>
  <si>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</si>
  <si>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</si>
  <si>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</si>
  <si>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</si>
  <si>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</si>
  <si>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</si>
  <si>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</si>
  <si>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</si>
  <si>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</si>
  <si>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</si>
  <si>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</si>
  <si>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</si>
  <si>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</si>
  <si>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</si>
  <si>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</si>
  <si>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</si>
  <si>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</si>
  <si>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</si>
  <si>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</si>
  <si>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</si>
  <si>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</si>
  <si>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</si>
  <si>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</si>
  <si>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</si>
  <si>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</si>
  <si>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</si>
  <si>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</si>
  <si>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</si>
  <si>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</si>
  <si>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</si>
  <si>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</si>
  <si>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</si>
  <si>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</si>
  <si>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</si>
  <si>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</si>
  <si>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</si>
  <si>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</si>
  <si>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</si>
  <si>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</si>
  <si>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</si>
  <si>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</si>
  <si>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</si>
  <si>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</si>
  <si>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</si>
  <si>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</si>
  <si>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</si>
  <si>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</si>
  <si>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</si>
  <si>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</si>
  <si>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</si>
  <si>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</si>
  <si>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</si>
  <si>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</si>
  <si>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</si>
  <si>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</si>
  <si>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</si>
  <si>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</si>
  <si>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</si>
  <si>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</si>
  <si>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</si>
  <si>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</si>
  <si>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</si>
  <si>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</si>
  <si>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</si>
  <si>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</si>
  <si>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</si>
  <si>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</si>
  <si>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</si>
  <si>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</si>
  <si>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</si>
  <si>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</si>
  <si>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</si>
  <si>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</si>
  <si>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</si>
  <si>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</si>
  <si>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</si>
  <si>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</si>
  <si>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</si>
  <si>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</si>
  <si>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</si>
  <si>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</si>
  <si>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</si>
  <si>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</si>
  <si>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</si>
  <si>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</si>
  <si>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</si>
  <si>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</si>
  <si>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</si>
  <si>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</si>
  <si>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</si>
  <si>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</si>
  <si>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</si>
  <si>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</si>
  <si>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</si>
  <si>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</si>
  <si>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</si>
  <si>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</si>
  <si>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</si>
  <si>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</si>
  <si>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</si>
  <si>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</si>
  <si>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</si>
  <si>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</si>
  <si>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</si>
  <si>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</si>
  <si>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</si>
  <si>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</si>
  <si>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</si>
  <si>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</si>
  <si>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</si>
  <si>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</si>
  <si>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</si>
  <si>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</si>
  <si>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</si>
  <si>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</si>
  <si>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</si>
  <si>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</si>
  <si>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</si>
  <si>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</si>
  <si>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</si>
  <si>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</si>
  <si>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</si>
  <si>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</si>
  <si>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</si>
  <si>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</si>
  <si>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</si>
  <si>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</si>
  <si>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</si>
  <si>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</si>
  <si>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</si>
  <si>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</si>
  <si>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</si>
  <si>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</si>
  <si>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</si>
  <si>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</si>
  <si>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</si>
  <si>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</si>
  <si>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</si>
  <si>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</si>
  <si>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</si>
  <si>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</si>
  <si>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</si>
  <si>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</si>
  <si>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</si>
  <si>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</si>
  <si>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</si>
  <si>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</si>
  <si>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</si>
  <si>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</si>
  <si>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</si>
  <si>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</si>
  <si>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</si>
  <si>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</si>
  <si>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</si>
  <si>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</si>
  <si>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</si>
  <si>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</si>
  <si>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</si>
  <si>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</si>
  <si>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</si>
  <si>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</si>
  <si>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</si>
  <si>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</si>
  <si>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</si>
  <si>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</si>
  <si>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</si>
  <si>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</si>
  <si>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</si>
  <si>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</si>
  <si>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</si>
  <si>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</si>
  <si>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</si>
  <si>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</si>
  <si>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</si>
  <si>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</si>
  <si>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</si>
  <si>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</si>
  <si>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</si>
  <si>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</si>
  <si>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</si>
  <si>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</si>
  <si>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</si>
  <si>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</si>
  <si>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</si>
  <si>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</si>
  <si>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</si>
  <si>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</si>
  <si>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</si>
  <si>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</si>
  <si>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</si>
  <si>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</si>
  <si>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</si>
  <si>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</si>
  <si>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</si>
  <si>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</si>
  <si>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</si>
  <si>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</si>
  <si>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</si>
  <si>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</si>
  <si>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</si>
  <si>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</si>
  <si>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</si>
  <si>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</si>
  <si>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</si>
  <si>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</si>
  <si>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</si>
  <si>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</si>
  <si>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</si>
  <si>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</si>
  <si>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</si>
  <si>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</si>
  <si>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</si>
  <si>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</si>
  <si>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</si>
  <si>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</si>
  <si>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</si>
  <si>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</si>
  <si>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</si>
  <si>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</si>
  <si>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</si>
  <si>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</si>
  <si>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</si>
  <si>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</si>
  <si>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</si>
  <si>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</si>
  <si>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</si>
  <si>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</si>
  <si>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</si>
  <si>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</si>
  <si>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</si>
  <si>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</si>
  <si>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</si>
  <si>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</si>
  <si>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</si>
  <si>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</si>
  <si>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</si>
  <si>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</si>
  <si>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</si>
  <si>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</si>
  <si>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</si>
  <si>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</si>
  <si>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</si>
  <si>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</si>
  <si>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</si>
  <si>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</si>
  <si>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</si>
  <si>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</si>
  <si>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</si>
  <si>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</si>
  <si>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</si>
  <si>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</si>
  <si>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</si>
  <si>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</si>
  <si>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</si>
  <si>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</si>
  <si>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</si>
  <si>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</si>
  <si>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</si>
  <si>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</si>
  <si>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</si>
  <si>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</si>
  <si>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</si>
  <si>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</si>
  <si>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</si>
  <si>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</si>
  <si>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</si>
  <si>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</si>
  <si>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</si>
  <si>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</si>
  <si>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</si>
  <si>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</si>
  <si>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</si>
  <si>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</si>
  <si>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</si>
  <si>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</si>
  <si>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</si>
  <si>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</si>
  <si>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</si>
  <si>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</si>
  <si>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</si>
  <si>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</si>
  <si>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</si>
  <si>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</si>
  <si>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</si>
  <si>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</si>
  <si>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</si>
  <si>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</si>
  <si>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</si>
  <si>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</si>
  <si>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</si>
  <si>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</si>
  <si>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</si>
  <si>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</si>
  <si>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</si>
  <si>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</si>
  <si>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</si>
  <si>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</si>
  <si>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</si>
  <si>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</si>
  <si>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</si>
  <si>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</si>
  <si>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</si>
  <si>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</si>
  <si>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</si>
  <si>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</si>
  <si>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</si>
  <si>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</si>
  <si>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</si>
  <si>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</si>
  <si>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</si>
  <si>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</si>
  <si>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</si>
  <si>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</si>
  <si>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</si>
  <si>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</si>
  <si>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</si>
  <si>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</si>
  <si>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</si>
  <si>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</si>
  <si>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</si>
  <si>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</si>
  <si>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</si>
  <si>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</si>
  <si>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</si>
  <si>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</si>
  <si>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</si>
  <si>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</si>
  <si>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</si>
  <si>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</si>
  <si>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</si>
  <si>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</si>
  <si>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</si>
  <si>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</si>
  <si>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</si>
  <si>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</si>
  <si>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</si>
  <si>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</si>
  <si>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</si>
  <si>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</si>
  <si>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</si>
  <si>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</si>
  <si>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</si>
  <si>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</si>
  <si>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</si>
  <si>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</si>
  <si>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</si>
  <si>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</si>
  <si>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</si>
  <si>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</si>
  <si>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</si>
  <si>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</si>
  <si>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</si>
  <si>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</si>
  <si>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</si>
  <si>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</si>
  <si>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</si>
  <si>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</si>
  <si>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</si>
  <si>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</si>
  <si>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</si>
  <si>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</si>
  <si>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</si>
  <si>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</si>
  <si>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</si>
  <si>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</si>
  <si>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</si>
  <si>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</si>
  <si>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</si>
  <si>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</si>
  <si>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</si>
  <si>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</si>
  <si>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</si>
  <si>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</si>
  <si>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</si>
  <si>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</si>
  <si>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</si>
  <si>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</si>
  <si>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</si>
  <si>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</si>
  <si>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</si>
  <si>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</si>
  <si>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</si>
  <si>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</si>
  <si>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</si>
  <si>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</si>
  <si>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</si>
  <si>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</si>
  <si>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</si>
  <si>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</si>
  <si>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</si>
  <si>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</si>
  <si>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</si>
  <si>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</si>
  <si>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</si>
  <si>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</si>
  <si>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</si>
  <si>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</si>
  <si>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</si>
  <si>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</si>
  <si>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</si>
  <si>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</si>
  <si>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</si>
  <si>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</si>
  <si>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</si>
  <si>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</si>
  <si>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</si>
  <si>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</si>
  <si>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</si>
  <si>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</si>
  <si>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</si>
  <si>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</si>
  <si>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</si>
  <si>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</si>
  <si>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</si>
  <si>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</si>
  <si>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</si>
  <si>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</si>
  <si>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</si>
  <si>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</si>
  <si>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</si>
  <si>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</si>
  <si>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</si>
  <si>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</si>
  <si>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</si>
  <si>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</si>
  <si>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</si>
  <si>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</si>
  <si>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</si>
  <si>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</si>
  <si>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</si>
  <si>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</si>
  <si>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</si>
  <si>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</si>
  <si>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</si>
  <si>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</si>
  <si>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</si>
  <si>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</si>
  <si>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</si>
  <si>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</si>
  <si>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</si>
  <si>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</si>
  <si>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</si>
  <si>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</si>
  <si>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</si>
  <si>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</si>
  <si>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</si>
  <si>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</si>
  <si>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</si>
  <si>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</si>
  <si>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</si>
  <si>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</si>
  <si>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</si>
  <si>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</si>
  <si>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</si>
  <si>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</si>
  <si>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</si>
  <si>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</si>
  <si>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</si>
  <si>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</si>
  <si>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</si>
  <si>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</si>
  <si>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</si>
  <si>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</si>
  <si>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</si>
  <si>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</si>
  <si>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</si>
  <si>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</si>
  <si>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</si>
  <si>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</si>
  <si>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</si>
  <si>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</si>
  <si>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</si>
  <si>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</si>
  <si>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</si>
  <si>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</si>
  <si>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</si>
  <si>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</si>
  <si>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</si>
  <si>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</si>
  <si>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</si>
  <si>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</si>
  <si>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</si>
  <si>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</si>
  <si>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</si>
  <si>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</si>
  <si>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</si>
  <si>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</si>
  <si>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</si>
  <si>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</si>
  <si>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</si>
  <si>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</si>
  <si>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</si>
  <si>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</si>
  <si>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</si>
  <si>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</si>
  <si>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</si>
  <si>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</si>
  <si>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</si>
  <si>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</si>
  <si>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</si>
  <si>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</si>
  <si>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</si>
  <si>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</si>
  <si>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</si>
  <si>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</si>
  <si>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</si>
  <si>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</si>
  <si>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</si>
  <si>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</si>
  <si>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</si>
  <si>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</si>
  <si>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</si>
  <si>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</si>
  <si>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</si>
  <si>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</si>
  <si>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</si>
  <si>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</si>
  <si>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</si>
  <si>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</si>
  <si>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</si>
  <si>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</si>
  <si>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</si>
  <si>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</si>
  <si>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</si>
  <si>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</si>
  <si>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</si>
  <si>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</si>
  <si>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</si>
  <si>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</si>
  <si>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</si>
  <si>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</si>
  <si>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</si>
  <si>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</si>
  <si>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</si>
  <si>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</si>
  <si>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</si>
  <si>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</si>
  <si>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</si>
  <si>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</si>
  <si>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</si>
  <si>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</si>
  <si>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</si>
  <si>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</si>
  <si>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</si>
  <si>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</si>
  <si>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</si>
  <si>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</si>
  <si>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</si>
  <si>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</si>
  <si>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</si>
  <si>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</si>
  <si>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</si>
  <si>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</si>
  <si>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</si>
  <si>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</si>
  <si>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</si>
  <si>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</si>
  <si>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</si>
  <si>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</si>
  <si>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</si>
  <si>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</si>
  <si>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</si>
  <si>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</si>
  <si>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</si>
  <si>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</si>
  <si>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</si>
  <si>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</si>
  <si>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</si>
  <si>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</si>
  <si>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</si>
  <si>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</si>
  <si>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</si>
  <si>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</si>
  <si>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</si>
  <si>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</si>
  <si>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</si>
  <si>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</si>
  <si>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</si>
  <si>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</si>
  <si>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</si>
  <si>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</si>
  <si>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</si>
  <si>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</si>
  <si>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</si>
  <si>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</si>
  <si>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</si>
  <si>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</si>
  <si>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</si>
  <si>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</si>
  <si>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</si>
  <si>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</si>
  <si>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</si>
  <si>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</si>
  <si>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</si>
  <si>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</si>
  <si>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</si>
  <si>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</si>
  <si>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</si>
  <si>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</si>
  <si>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</si>
  <si>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</si>
  <si>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</si>
  <si>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</si>
  <si>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</si>
  <si>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</si>
  <si>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</si>
  <si>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</si>
  <si>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</si>
  <si>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</si>
  <si>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</si>
  <si>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</si>
  <si>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</si>
  <si>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</si>
  <si>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</si>
  <si>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</si>
  <si>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</si>
  <si>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</si>
  <si>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</si>
  <si>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</si>
  <si>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</si>
  <si>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</si>
  <si>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</si>
  <si>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</si>
  <si>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</si>
  <si>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</si>
  <si>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</si>
  <si>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</si>
  <si>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</si>
  <si>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</si>
  <si>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</si>
  <si>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</si>
  <si>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</si>
  <si>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</si>
  <si>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</si>
  <si>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</si>
  <si>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</si>
  <si>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</si>
  <si>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</si>
  <si>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</si>
  <si>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</si>
  <si>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</si>
  <si>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</si>
  <si>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</si>
  <si>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</si>
  <si>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</si>
  <si>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</si>
  <si>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</si>
  <si>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</si>
  <si>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</si>
  <si>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</si>
  <si>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</si>
  <si>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</si>
  <si>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</si>
  <si>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</si>
  <si>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</si>
  <si>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</si>
  <si>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</si>
  <si>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</si>
  <si>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</si>
  <si>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</si>
  <si>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</si>
  <si>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</si>
  <si>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</si>
  <si>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</si>
  <si>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</si>
  <si>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</si>
  <si>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</si>
  <si>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</si>
  <si>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</si>
  <si>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</si>
  <si>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</si>
  <si>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</si>
  <si>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</si>
  <si>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</si>
  <si>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</si>
  <si>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</si>
  <si>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</si>
  <si>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</si>
  <si>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</si>
  <si>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</si>
  <si>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</si>
  <si>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</si>
  <si>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</si>
  <si>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</si>
  <si>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</si>
  <si>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</si>
  <si>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</si>
  <si>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</si>
  <si>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</si>
  <si>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</si>
  <si>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</si>
  <si>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</si>
  <si>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</si>
  <si>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</si>
  <si>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</si>
  <si>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</si>
  <si>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</si>
  <si>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</si>
  <si>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</si>
  <si>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</si>
  <si>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</si>
  <si>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</si>
  <si>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</si>
  <si>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</si>
  <si>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</si>
  <si>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</si>
  <si>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</si>
  <si>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</si>
  <si>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</si>
  <si>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</si>
  <si>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</si>
  <si>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</si>
  <si>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</si>
  <si>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</si>
  <si>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</si>
  <si>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</si>
  <si>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</si>
  <si>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</si>
  <si>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</si>
  <si>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</si>
  <si>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</si>
  <si>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</si>
  <si>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</si>
  <si>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</si>
  <si>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</si>
  <si>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</si>
  <si>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</si>
  <si>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</si>
  <si>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</si>
  <si>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</si>
  <si>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</si>
  <si>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</si>
  <si>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</si>
  <si>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</si>
  <si>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</si>
  <si>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</si>
  <si>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</si>
  <si>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</si>
  <si>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</si>
  <si>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</si>
  <si>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</si>
  <si>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</si>
  <si>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</si>
  <si>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</si>
  <si>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</si>
  <si>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</si>
  <si>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</si>
  <si>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</si>
  <si>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</si>
  <si>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</si>
  <si>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</si>
  <si>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</si>
  <si>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</si>
  <si>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</si>
  <si>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</si>
  <si>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</si>
  <si>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</si>
  <si>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</si>
  <si>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</si>
  <si>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</si>
  <si>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</si>
  <si>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</si>
  <si>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</si>
  <si>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</si>
  <si>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</si>
  <si>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</si>
  <si>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</si>
  <si>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</si>
  <si>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</si>
  <si>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</si>
  <si>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</si>
  <si>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</si>
  <si>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</si>
  <si>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</si>
  <si>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</si>
  <si>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</si>
  <si>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</si>
  <si>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</si>
  <si>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</si>
  <si>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</si>
  <si>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</si>
  <si>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</si>
  <si>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</si>
  <si>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</si>
  <si>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</si>
  <si>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</si>
  <si>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</si>
  <si>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</si>
  <si>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</si>
  <si>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</si>
  <si>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</si>
  <si>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</si>
  <si>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</si>
  <si>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</si>
  <si>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</si>
  <si>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</si>
  <si>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</si>
  <si>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</si>
  <si>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</si>
  <si>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</si>
  <si>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</si>
  <si>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</si>
  <si>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</si>
  <si>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</si>
  <si>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</si>
  <si>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</si>
  <si>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</si>
  <si>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</si>
  <si>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</si>
  <si>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</si>
  <si>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</si>
  <si>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</si>
  <si>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</si>
  <si>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</si>
  <si>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</si>
  <si>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</si>
  <si>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</si>
  <si>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</si>
  <si>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</si>
  <si>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</si>
  <si>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</si>
  <si>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</si>
  <si>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</si>
  <si>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</si>
  <si>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</si>
  <si>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</si>
  <si>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</si>
  <si>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</si>
  <si>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</si>
  <si>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</si>
  <si>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</si>
  <si>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</si>
  <si>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</si>
  <si>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</si>
  <si>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</si>
  <si>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</si>
  <si>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</si>
  <si>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</si>
  <si>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</si>
  <si>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</si>
  <si>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</si>
  <si>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</si>
  <si>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</si>
  <si>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</si>
  <si>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</si>
  <si>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</si>
  <si>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</si>
  <si>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</si>
  <si>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</si>
  <si>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</si>
  <si>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</si>
  <si>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</si>
  <si>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</si>
  <si>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</si>
  <si>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</si>
  <si>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</si>
  <si>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</si>
  <si>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</si>
  <si>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</si>
  <si>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</si>
  <si>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</si>
  <si>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</si>
  <si>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</si>
  <si>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</si>
  <si>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</si>
  <si>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</si>
  <si>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</si>
  <si>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</si>
  <si>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</si>
  <si>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</si>
  <si>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</si>
  <si>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</si>
  <si>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</si>
  <si>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</si>
  <si>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</si>
  <si>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</si>
  <si>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</si>
  <si>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</si>
  <si>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</si>
  <si>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</si>
  <si>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</si>
  <si>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</si>
  <si>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</si>
  <si>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</si>
  <si>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</si>
  <si>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</si>
  <si>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</si>
  <si>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</si>
  <si>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</si>
  <si>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</si>
  <si>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</si>
  <si>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</si>
  <si>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</si>
  <si>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</si>
  <si>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</si>
  <si>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</si>
  <si>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</si>
  <si>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</si>
  <si>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</si>
  <si>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</si>
  <si>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</si>
  <si>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</si>
  <si>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</si>
  <si>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</si>
  <si>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</si>
  <si>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</si>
  <si>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</si>
  <si>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</si>
  <si>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</si>
  <si>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</si>
  <si>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</si>
  <si>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</si>
  <si>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</si>
  <si>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</si>
  <si>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</si>
  <si>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</si>
  <si>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</si>
  <si>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</si>
  <si>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</si>
  <si>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</si>
  <si>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</si>
  <si>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</si>
  <si>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</si>
  <si>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</si>
  <si>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</si>
  <si>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</si>
  <si>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</si>
  <si>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</si>
  <si>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</si>
  <si>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</si>
  <si>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</si>
  <si>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</si>
  <si>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</si>
  <si>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</si>
  <si>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</si>
  <si>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</si>
  <si>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</si>
  <si>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</si>
  <si>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</si>
  <si>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</si>
  <si>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</si>
  <si>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</si>
  <si>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</si>
  <si>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</si>
  <si>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</si>
  <si>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</si>
  <si>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</si>
  <si>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</si>
  <si>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</si>
  <si>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</si>
  <si>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</si>
  <si>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</si>
  <si>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</si>
  <si>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</si>
  <si>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</si>
  <si>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</si>
  <si>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</si>
  <si>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</si>
  <si>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</si>
  <si>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</si>
  <si>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</si>
  <si>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</si>
  <si>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</si>
  <si>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</si>
  <si>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</si>
  <si>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</si>
  <si>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</si>
  <si>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</si>
  <si>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</si>
  <si>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</si>
  <si>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</si>
  <si>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</si>
  <si>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</si>
  <si>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</si>
  <si>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</si>
  <si>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</si>
  <si>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</si>
  <si>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</si>
  <si>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</si>
  <si>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</si>
  <si>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</si>
  <si>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</si>
  <si>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</si>
  <si>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</si>
  <si>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</si>
  <si>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</si>
  <si>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</si>
  <si>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</si>
  <si>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</si>
  <si>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</si>
  <si>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</si>
  <si>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</si>
  <si>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</si>
  <si>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</si>
  <si>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</si>
  <si>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</si>
  <si>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</si>
  <si>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</si>
  <si>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</si>
  <si>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</si>
  <si>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</si>
  <si>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</si>
  <si>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</si>
  <si>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</si>
  <si>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</si>
  <si>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</si>
  <si>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</si>
  <si>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</si>
  <si>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</si>
  <si>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</si>
  <si>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</si>
  <si>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</si>
  <si>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</si>
  <si>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</si>
  <si>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</si>
  <si>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</si>
  <si>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</si>
  <si>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</si>
  <si>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</si>
  <si>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</si>
  <si>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</si>
  <si>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</si>
  <si>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</si>
  <si>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</si>
  <si>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</si>
  <si>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</si>
  <si>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</si>
  <si>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</si>
  <si>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</si>
  <si>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</si>
  <si>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</si>
  <si>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</si>
  <si>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</si>
  <si>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</si>
  <si>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</si>
  <si>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</si>
  <si>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</si>
  <si>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</si>
  <si>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</si>
  <si>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</si>
  <si>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</si>
  <si>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</si>
  <si>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</si>
  <si>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</si>
  <si>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</si>
  <si>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</si>
  <si>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</si>
  <si>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</si>
  <si>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</si>
  <si>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</si>
  <si>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</si>
  <si>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</si>
  <si>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</si>
  <si>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</si>
  <si>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</si>
  <si>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</si>
  <si>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</si>
  <si>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</si>
  <si>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</si>
  <si>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</si>
  <si>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</si>
  <si>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</si>
  <si>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</si>
  <si>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</si>
  <si>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</si>
  <si>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</si>
  <si>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</si>
  <si>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</si>
  <si>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</si>
  <si>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</si>
  <si>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</si>
  <si>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</si>
  <si>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</si>
  <si>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</si>
  <si>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</si>
  <si>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</si>
  <si>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</si>
  <si>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</si>
  <si>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</si>
  <si>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</si>
  <si>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</si>
  <si>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</si>
  <si>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</si>
  <si>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</si>
  <si>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</si>
  <si>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</si>
  <si>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</si>
  <si>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</si>
  <si>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</si>
  <si>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</si>
  <si>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</si>
  <si>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</si>
  <si>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</si>
  <si>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</si>
  <si>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</si>
  <si>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</si>
  <si>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</si>
  <si>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</si>
  <si>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</si>
  <si>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</si>
  <si>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</si>
  <si>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</si>
  <si>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</si>
  <si>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</si>
  <si>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</si>
  <si>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</si>
  <si>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</si>
  <si>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</si>
  <si>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</si>
  <si>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</si>
  <si>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</si>
  <si>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</si>
  <si>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</si>
  <si>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</si>
  <si>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</si>
  <si>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</si>
  <si>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</si>
  <si>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</si>
  <si>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</si>
  <si>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</si>
  <si>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</si>
  <si>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</si>
  <si>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</si>
  <si>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</si>
  <si>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</si>
  <si>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</si>
  <si>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</si>
  <si>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</si>
  <si>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</si>
  <si>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</si>
  <si>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</si>
  <si>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</si>
  <si>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</si>
  <si>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</si>
  <si>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</si>
  <si>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</si>
  <si>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</si>
  <si>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</si>
  <si>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</si>
  <si>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</si>
  <si>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</si>
  <si>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</si>
  <si>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</si>
  <si>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</si>
  <si>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</si>
  <si>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</si>
  <si>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</si>
  <si>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</si>
  <si>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</si>
  <si>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</si>
  <si>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</si>
  <si>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</si>
  <si>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</si>
  <si>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</si>
  <si>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</si>
  <si>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</si>
  <si>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</si>
  <si>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</si>
  <si>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</si>
  <si>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</si>
  <si>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</si>
  <si>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</si>
  <si>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</si>
  <si>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</si>
  <si>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</si>
  <si>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</si>
  <si>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</si>
  <si>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</si>
  <si>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</si>
  <si>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</si>
  <si>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</si>
  <si>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</si>
  <si>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</si>
  <si>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</si>
  <si>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</si>
  <si>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</si>
  <si>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</si>
  <si>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</si>
  <si>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</si>
  <si>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</si>
  <si>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</si>
  <si>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</si>
  <si>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</si>
  <si>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</si>
  <si>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</si>
  <si>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</si>
  <si>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</si>
  <si>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</si>
  <si>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</si>
  <si>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</si>
  <si>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</si>
  <si>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</si>
  <si>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</si>
  <si>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</si>
  <si>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</si>
  <si>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</si>
  <si>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</si>
  <si>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</si>
  <si>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</si>
  <si>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</si>
  <si>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</si>
  <si>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</si>
  <si>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</si>
  <si>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</si>
  <si>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</si>
  <si>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</si>
  <si>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</si>
  <si>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</si>
  <si>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</si>
  <si>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</si>
  <si>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</si>
  <si>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</si>
  <si>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</si>
  <si>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</si>
  <si>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</si>
  <si>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</si>
  <si>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</si>
  <si>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</si>
  <si>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</si>
  <si>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</si>
  <si>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</si>
  <si>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</si>
  <si>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</si>
  <si>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</si>
  <si>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</si>
  <si>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</si>
  <si>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</si>
  <si>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</si>
  <si>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</si>
  <si>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</si>
  <si>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</si>
  <si>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</si>
  <si>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</si>
  <si>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</si>
  <si>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</si>
  <si>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</si>
  <si>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</si>
  <si>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</si>
  <si>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</si>
  <si>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</si>
  <si>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</si>
  <si>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</si>
  <si>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</si>
  <si>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</si>
  <si>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</si>
  <si>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</si>
  <si>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</si>
  <si>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</si>
  <si>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</si>
  <si>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</si>
  <si>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</si>
  <si>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</si>
  <si>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</si>
  <si>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</si>
  <si>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</si>
  <si>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</si>
  <si>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</si>
  <si>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</si>
  <si>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</si>
  <si>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</si>
  <si>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</si>
  <si>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</si>
  <si>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</si>
  <si>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</si>
  <si>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</si>
  <si>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</si>
  <si>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</si>
  <si>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</si>
  <si>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</si>
  <si>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</si>
  <si>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</si>
  <si>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</si>
  <si>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</si>
  <si>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</si>
  <si>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</si>
  <si>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</si>
  <si>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</si>
  <si>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</si>
  <si>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</si>
  <si>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</si>
  <si>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</si>
  <si>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</si>
  <si>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</si>
  <si>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</si>
  <si>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</si>
  <si>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</si>
  <si>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</si>
  <si>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</si>
  <si>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</si>
  <si>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</si>
  <si>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</si>
  <si>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</si>
  <si>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</si>
  <si>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</si>
  <si>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</si>
  <si>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</si>
  <si>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</si>
  <si>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</si>
  <si>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</si>
  <si>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</si>
  <si>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</si>
  <si>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</si>
  <si>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</si>
  <si>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</si>
  <si>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</si>
  <si>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</si>
  <si>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</si>
  <si>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</si>
  <si>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</si>
  <si>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</si>
  <si>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</si>
  <si>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</si>
  <si>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</si>
  <si>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</si>
  <si>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</si>
  <si>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</si>
  <si>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</si>
  <si>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</si>
  <si>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</si>
  <si>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</si>
  <si>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</si>
  <si>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</si>
  <si>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</si>
  <si>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</si>
  <si>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</si>
  <si>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</si>
  <si>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</si>
  <si>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</si>
  <si>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</si>
  <si>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</si>
  <si>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</si>
  <si>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</si>
  <si>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</si>
  <si>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</si>
  <si>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</si>
  <si>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</si>
  <si>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</si>
  <si>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</si>
  <si>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</si>
  <si>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</si>
  <si>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</si>
  <si>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</si>
  <si>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</si>
  <si>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</si>
  <si>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</si>
  <si>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</si>
  <si>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</si>
  <si>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</si>
  <si>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</si>
  <si>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</si>
  <si>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</si>
  <si>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</si>
  <si>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</si>
  <si>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</si>
  <si>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</si>
  <si>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</si>
  <si>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</si>
  <si>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</si>
  <si>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</si>
  <si>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</si>
  <si>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</si>
  <si>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</si>
  <si>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</si>
  <si>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</si>
  <si>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</si>
  <si>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</si>
  <si>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</si>
  <si>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</si>
  <si>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</si>
  <si>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</si>
  <si>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</si>
  <si>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</si>
  <si>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</si>
  <si>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</si>
  <si>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</si>
  <si>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</si>
  <si>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</si>
  <si>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</si>
  <si>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</si>
  <si>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</si>
  <si>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</si>
  <si>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</si>
  <si>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</si>
  <si>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</si>
  <si>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</si>
  <si>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</si>
  <si>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</si>
  <si>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</si>
  <si>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</si>
  <si>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</si>
  <si>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</si>
  <si>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</si>
  <si>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</si>
  <si>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</si>
  <si>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</si>
  <si>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</si>
  <si>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</si>
  <si>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</si>
  <si>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</si>
  <si>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</si>
  <si>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</si>
  <si>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</si>
  <si>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</si>
  <si>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</si>
  <si>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</si>
  <si>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</si>
  <si>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</si>
  <si>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</si>
  <si>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</si>
  <si>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</si>
  <si>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</si>
  <si>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</si>
  <si>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</si>
  <si>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</si>
  <si>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</si>
  <si>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</si>
  <si>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</si>
  <si>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</si>
  <si>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</si>
  <si>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</si>
  <si>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</si>
  <si>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</si>
  <si>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</si>
  <si>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</si>
  <si>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</si>
  <si>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</si>
  <si>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</si>
  <si>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</si>
  <si>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</si>
  <si>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</si>
  <si>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</si>
  <si>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</si>
  <si>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</si>
  <si>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</si>
  <si>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</si>
  <si>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</si>
  <si>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</si>
  <si>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</si>
  <si>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</si>
  <si>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</si>
  <si>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</si>
  <si>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</si>
  <si>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</si>
  <si>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</si>
  <si>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</si>
  <si>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</si>
  <si>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</si>
  <si>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</si>
  <si>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</si>
  <si>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</si>
  <si>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</si>
  <si>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</si>
  <si>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</si>
  <si>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</si>
  <si>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</si>
  <si>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</si>
  <si>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</si>
  <si>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</si>
  <si>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</si>
  <si>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</si>
  <si>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</si>
  <si>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</si>
  <si>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</si>
  <si>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</si>
  <si>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</si>
  <si>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</si>
  <si>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</si>
  <si>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</si>
  <si>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</si>
  <si>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</si>
  <si>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</si>
  <si>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</si>
  <si>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</si>
  <si>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</si>
  <si>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</si>
  <si>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</si>
  <si>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</si>
  <si>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</si>
  <si>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</si>
  <si>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</si>
  <si>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</si>
  <si>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</si>
  <si>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</si>
  <si>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</si>
  <si>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</si>
  <si>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</si>
  <si>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</si>
  <si>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</si>
  <si>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</si>
  <si>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</si>
  <si>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</si>
  <si>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</si>
  <si>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</si>
  <si>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</si>
  <si>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</si>
  <si>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</si>
  <si>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</si>
  <si>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</si>
  <si>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</si>
  <si>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</si>
  <si>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</si>
  <si>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</si>
  <si>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</si>
  <si>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</si>
  <si>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</si>
  <si>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</si>
  <si>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</si>
  <si>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</si>
  <si>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</si>
  <si>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</si>
  <si>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</si>
  <si>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</si>
  <si>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</si>
  <si>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</si>
  <si>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</si>
  <si>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</si>
  <si>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</si>
  <si>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</si>
  <si>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</si>
  <si>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</si>
  <si>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</si>
  <si>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</si>
  <si>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</si>
  <si>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</si>
  <si>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</si>
  <si>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</si>
  <si>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</si>
  <si>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</si>
  <si>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</si>
  <si>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</si>
  <si>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</si>
  <si>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</si>
  <si>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</si>
  <si>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</si>
  <si>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</si>
  <si>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</si>
  <si>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</si>
  <si>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</si>
  <si>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</si>
  <si>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</si>
  <si>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</si>
  <si>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</si>
  <si>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</si>
  <si>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</si>
  <si>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</si>
  <si>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</si>
  <si>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</si>
  <si>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</si>
  <si>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</si>
  <si>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</si>
  <si>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</si>
  <si>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</si>
  <si>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</si>
  <si>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</si>
  <si>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</si>
  <si>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</si>
  <si>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</si>
  <si>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</si>
  <si>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</si>
  <si>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</si>
  <si>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</si>
  <si>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</si>
  <si>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</si>
  <si>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</si>
  <si>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</si>
  <si>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</si>
  <si>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</si>
  <si>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</si>
  <si>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</si>
  <si>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</si>
  <si>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</si>
  <si>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</si>
  <si>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</si>
  <si>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</si>
  <si>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</si>
  <si>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</si>
  <si>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</si>
  <si>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</si>
  <si>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</si>
  <si>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</si>
  <si>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</si>
  <si>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</si>
  <si>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</si>
  <si>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</si>
  <si>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</si>
  <si>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</si>
  <si>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</si>
  <si>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</si>
  <si>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</si>
  <si>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</si>
  <si>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</si>
  <si>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</si>
  <si>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</si>
  <si>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</si>
  <si>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</si>
  <si>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</si>
  <si>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</si>
  <si>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</si>
  <si>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</si>
  <si>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</si>
  <si>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</si>
  <si>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</si>
  <si>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</si>
  <si>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</si>
  <si>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</si>
  <si>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</si>
  <si>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</si>
  <si>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</si>
  <si>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</si>
  <si>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</si>
  <si>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</si>
  <si>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</si>
  <si>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</si>
  <si>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</si>
  <si>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</si>
  <si>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</si>
  <si>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</si>
  <si>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</si>
  <si>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</si>
  <si>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</si>
  <si>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</si>
  <si>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</si>
  <si>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</si>
  <si>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</si>
  <si>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</si>
  <si>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</si>
  <si>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</si>
  <si>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</si>
  <si>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</si>
  <si>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</si>
  <si>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</si>
  <si>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</si>
  <si>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</si>
  <si>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</si>
  <si>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</si>
  <si>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</si>
  <si>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</si>
  <si>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</si>
  <si>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</si>
  <si>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</si>
  <si>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</si>
  <si>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</si>
  <si>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</si>
  <si>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</si>
  <si>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</si>
  <si>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</si>
  <si>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</si>
  <si>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</si>
  <si>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</si>
  <si>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</si>
  <si>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</si>
  <si>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</si>
  <si>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</si>
  <si>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</si>
  <si>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</si>
  <si>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</si>
  <si>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</si>
  <si>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</si>
  <si>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</si>
  <si>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</si>
  <si>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</si>
  <si>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</si>
  <si>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</si>
  <si>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</si>
  <si>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</si>
  <si>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</si>
  <si>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</si>
  <si>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</si>
  <si>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</si>
  <si>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</si>
  <si>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</si>
  <si>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</si>
  <si>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</si>
  <si>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</si>
  <si>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</si>
  <si>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</si>
  <si>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</si>
  <si>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</si>
  <si>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</si>
  <si>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</si>
  <si>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</si>
  <si>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</si>
  <si>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</si>
  <si>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</si>
  <si>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</si>
  <si>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</si>
  <si>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</si>
  <si>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</si>
  <si>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</si>
  <si>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</si>
  <si>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</si>
  <si>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</si>
  <si>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</si>
  <si>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</si>
  <si>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</si>
  <si>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</si>
  <si>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</si>
  <si>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</si>
  <si>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</si>
  <si>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</si>
  <si>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</si>
  <si>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</si>
  <si>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</si>
  <si>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</si>
  <si>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</si>
  <si>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</si>
  <si>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</si>
  <si>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</si>
  <si>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</si>
  <si>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</si>
  <si>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</si>
  <si>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</si>
  <si>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</si>
  <si>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</si>
  <si>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</si>
  <si>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</si>
  <si>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</si>
  <si>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</si>
  <si>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</si>
  <si>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</si>
  <si>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</si>
  <si>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</si>
  <si>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</si>
  <si>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</si>
  <si>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</si>
  <si>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</si>
  <si>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</si>
  <si>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</si>
  <si>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</si>
  <si>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</si>
  <si>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</si>
  <si>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</si>
  <si>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</si>
  <si>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</si>
  <si>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</si>
  <si>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</si>
  <si>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</si>
  <si>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</si>
  <si>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</si>
  <si>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</si>
  <si>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</si>
  <si>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</si>
  <si>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</si>
  <si>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</si>
  <si>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</si>
  <si>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</si>
  <si>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</si>
  <si>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</si>
  <si>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</si>
  <si>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</si>
  <si>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</si>
  <si>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</si>
  <si>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</si>
  <si>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</si>
  <si>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</si>
  <si>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</si>
  <si>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</si>
  <si>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</si>
  <si>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</si>
  <si>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</si>
  <si>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</si>
  <si>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</si>
  <si>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</si>
  <si>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</si>
  <si>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</si>
  <si>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</si>
  <si>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</si>
  <si>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</si>
  <si>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</si>
  <si>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</si>
  <si>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</si>
  <si>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</si>
  <si>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</si>
  <si>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</si>
  <si>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</si>
  <si>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</si>
  <si>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</si>
  <si>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</si>
  <si>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</si>
  <si>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</si>
  <si>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</si>
  <si>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</si>
  <si>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</si>
  <si>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</si>
  <si>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</si>
  <si>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</si>
  <si>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</si>
  <si>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</si>
  <si>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</si>
  <si>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</si>
  <si>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</si>
  <si>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</si>
  <si>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</si>
  <si>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</si>
  <si>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</si>
  <si>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</si>
  <si>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</si>
  <si>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</si>
  <si>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</si>
  <si>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</si>
  <si>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</si>
  <si>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</si>
  <si>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</si>
  <si>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</si>
  <si>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</si>
  <si>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</si>
  <si>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</si>
  <si>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</si>
  <si>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</si>
  <si>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</si>
  <si>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</si>
  <si>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</si>
  <si>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</si>
  <si>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</si>
  <si>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</si>
  <si>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</si>
  <si>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</si>
  <si>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</si>
  <si>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</si>
  <si>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</si>
  <si>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</si>
  <si>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</si>
  <si>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</si>
  <si>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</si>
  <si>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</si>
  <si>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</si>
  <si>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</si>
  <si>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</si>
  <si>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</si>
  <si>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</si>
  <si>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</si>
  <si>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</si>
  <si>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</si>
  <si>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</si>
  <si>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</si>
  <si>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</si>
  <si>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</si>
  <si>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</si>
  <si>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</si>
  <si>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</si>
  <si>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</si>
  <si>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</si>
  <si>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</si>
  <si>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</si>
  <si>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</si>
  <si>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</si>
  <si>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</si>
  <si>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</si>
  <si>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</si>
  <si>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</si>
  <si>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</si>
  <si>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</si>
  <si>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</si>
  <si>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</si>
  <si>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</si>
  <si>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</si>
  <si>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</si>
  <si>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</si>
  <si>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</si>
  <si>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</si>
  <si>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</si>
  <si>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</si>
  <si>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</si>
  <si>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</si>
  <si>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</si>
  <si>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</si>
  <si>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</si>
  <si>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</si>
  <si>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</si>
  <si>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</si>
  <si>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</si>
  <si>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</si>
  <si>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</si>
  <si>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</si>
  <si>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</si>
  <si>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</si>
  <si>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</si>
  <si>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</si>
  <si>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</si>
  <si>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</si>
  <si>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</si>
  <si>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</si>
  <si>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</si>
  <si>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</si>
  <si>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</si>
  <si>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</si>
  <si>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</si>
  <si>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</si>
  <si>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</si>
  <si>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</si>
  <si>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</si>
  <si>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</si>
  <si>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</si>
  <si>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</si>
  <si>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</si>
  <si>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</si>
  <si>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</si>
  <si>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</si>
  <si>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</si>
  <si>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</si>
  <si>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</si>
  <si>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</si>
  <si>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</si>
  <si>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</si>
  <si>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</si>
  <si>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</si>
  <si>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</si>
  <si>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</si>
  <si>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</si>
  <si>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</si>
  <si>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</si>
  <si>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</si>
  <si>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</si>
  <si>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</si>
  <si>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</si>
  <si>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</si>
  <si>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</si>
  <si>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</si>
  <si>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</si>
  <si>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</si>
  <si>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</si>
  <si>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</si>
  <si>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</si>
  <si>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</si>
  <si>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</si>
  <si>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</si>
  <si>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</si>
  <si>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</si>
  <si>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</si>
  <si>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</si>
  <si>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</si>
  <si>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</si>
  <si>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</si>
  <si>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</si>
  <si>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</si>
  <si>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</si>
  <si>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</si>
  <si>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</si>
  <si>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</si>
  <si>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</si>
  <si>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</si>
  <si>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</si>
  <si>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</si>
  <si>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</si>
  <si>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</si>
  <si>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</si>
  <si>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</si>
  <si>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</si>
  <si>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</si>
  <si>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</si>
  <si>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</si>
  <si>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</si>
  <si>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</si>
  <si>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</si>
  <si>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</si>
  <si>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</si>
  <si>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</si>
  <si>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</si>
  <si>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</si>
  <si>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</si>
  <si>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</si>
  <si>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</si>
  <si>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</si>
  <si>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</si>
  <si>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</si>
  <si>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</si>
  <si>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</si>
  <si>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</si>
  <si>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</si>
  <si>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</si>
  <si>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</si>
  <si>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</si>
  <si>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</si>
  <si>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</si>
  <si>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</si>
  <si>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</si>
  <si>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</si>
  <si>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</si>
  <si>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</si>
  <si>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</si>
  <si>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</si>
  <si>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</si>
  <si>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</si>
  <si>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</si>
  <si>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</si>
  <si>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</si>
  <si>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</si>
  <si>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</si>
  <si>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</si>
  <si>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</si>
  <si>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</si>
  <si>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</si>
  <si>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</si>
  <si>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</si>
  <si>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</si>
  <si>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</si>
  <si>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</si>
  <si>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</si>
  <si>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</si>
  <si>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</si>
  <si>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</si>
  <si>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</si>
  <si>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</si>
  <si>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</si>
  <si>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</si>
  <si>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</si>
  <si>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</si>
  <si>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</si>
  <si>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</si>
  <si>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</si>
  <si>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</si>
  <si>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</si>
  <si>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</si>
  <si>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</si>
  <si>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</si>
  <si>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</si>
  <si>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</si>
  <si>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</si>
  <si>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</si>
  <si>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</si>
  <si>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</si>
  <si>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</si>
  <si>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</si>
  <si>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</si>
  <si>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</si>
  <si>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</si>
  <si>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</si>
  <si>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</si>
  <si>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</si>
  <si>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</si>
  <si>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</si>
  <si>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</si>
  <si>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</si>
  <si>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</si>
  <si>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</si>
  <si>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</si>
  <si>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</si>
  <si>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</si>
  <si>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</si>
  <si>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</si>
  <si>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</si>
  <si>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</si>
  <si>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</si>
  <si>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</si>
  <si>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</si>
  <si>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</si>
  <si>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</si>
  <si>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</si>
  <si>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</si>
  <si>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</si>
  <si>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</si>
  <si>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</si>
  <si>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</si>
  <si>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</si>
  <si>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</si>
  <si>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</si>
  <si>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</si>
  <si>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</si>
  <si>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</si>
  <si>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</si>
  <si>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</si>
  <si>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</si>
  <si>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</si>
  <si>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</si>
  <si>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</si>
  <si>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</si>
  <si>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</si>
  <si>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</si>
  <si>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</si>
  <si>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</si>
  <si>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</si>
  <si>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</si>
  <si>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</si>
  <si>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</si>
  <si>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</si>
  <si>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</si>
  <si>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</si>
  <si>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</si>
  <si>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</si>
  <si>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</si>
  <si>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</si>
  <si>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</si>
  <si>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</si>
  <si>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</si>
  <si>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</si>
  <si>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</si>
  <si>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</si>
  <si>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</si>
  <si>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</si>
  <si>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</si>
  <si>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</si>
  <si>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</si>
  <si>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</si>
  <si>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</si>
  <si>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</si>
  <si>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</si>
  <si>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</si>
  <si>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</si>
  <si>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</si>
  <si>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</si>
  <si>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</si>
  <si>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</si>
  <si>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</si>
  <si>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</si>
  <si>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</si>
  <si>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</si>
  <si>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</si>
  <si>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</si>
  <si>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</si>
  <si>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</si>
  <si>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</si>
  <si>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</si>
  <si>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</si>
  <si>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</si>
  <si>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</si>
  <si>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</si>
  <si>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</si>
  <si>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</si>
  <si>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</si>
  <si>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</si>
  <si>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</si>
  <si>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</si>
  <si>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</si>
  <si>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</si>
  <si>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</si>
  <si>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</si>
  <si>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</si>
  <si>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</si>
  <si>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</si>
  <si>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</si>
  <si>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</si>
  <si>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</si>
  <si>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</si>
  <si>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</si>
  <si>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</si>
  <si>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</si>
  <si>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</si>
  <si>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</si>
  <si>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</si>
  <si>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</si>
  <si>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</si>
  <si>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</si>
  <si>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</si>
  <si>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</si>
  <si>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</si>
  <si>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</si>
  <si>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</si>
  <si>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</si>
  <si>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</si>
  <si>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</si>
  <si>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</si>
  <si>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</si>
  <si>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</si>
  <si>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</si>
  <si>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</si>
  <si>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</si>
  <si>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</si>
  <si>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</si>
  <si>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</si>
  <si>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</si>
  <si>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</si>
  <si>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</si>
  <si>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</si>
  <si>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</si>
  <si>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</si>
  <si>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</si>
  <si>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</si>
  <si>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</si>
  <si>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</si>
  <si>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</si>
  <si>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</si>
  <si>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</si>
  <si>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</si>
  <si>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</si>
  <si>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</si>
  <si>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</si>
  <si>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</si>
  <si>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</si>
  <si>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</si>
  <si>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</si>
  <si>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</si>
  <si>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</si>
  <si>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</si>
  <si>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</si>
  <si>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</si>
  <si>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</si>
  <si>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</si>
  <si>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</si>
  <si>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</si>
  <si>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</si>
  <si>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</si>
  <si>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</si>
  <si>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</si>
  <si>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</si>
  <si>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</si>
  <si>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</si>
  <si>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</si>
  <si>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</si>
  <si>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</si>
  <si>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</si>
  <si>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</si>
  <si>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</si>
  <si>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</si>
  <si>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</si>
  <si>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</si>
  <si>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</si>
  <si>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</si>
  <si>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</si>
  <si>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</si>
  <si>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</si>
  <si>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</si>
  <si>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</si>
  <si>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</si>
  <si>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</si>
  <si>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</si>
  <si>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</si>
  <si>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</si>
  <si>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</si>
  <si>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</si>
  <si>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</si>
  <si>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</si>
  <si>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</si>
  <si>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</si>
  <si>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</si>
  <si>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</si>
  <si>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</si>
  <si>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</si>
  <si>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</si>
  <si>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</si>
  <si>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</si>
  <si>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</si>
  <si>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</si>
  <si>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</si>
  <si>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</si>
  <si>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</si>
  <si>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</si>
  <si>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</si>
  <si>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</si>
  <si>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</si>
  <si>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</si>
  <si>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</si>
  <si>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</si>
  <si>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</si>
  <si>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</si>
  <si>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</si>
  <si>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</si>
  <si>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</si>
  <si>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</si>
  <si>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</si>
  <si>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</si>
  <si>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</si>
  <si>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</si>
  <si>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</si>
  <si>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</si>
  <si>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</si>
  <si>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</si>
  <si>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</si>
  <si>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</si>
  <si>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</si>
  <si>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</si>
  <si>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</si>
  <si>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</si>
  <si>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</si>
  <si>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</si>
  <si>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</si>
  <si>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</si>
  <si>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</si>
  <si>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</si>
  <si>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</si>
  <si>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</si>
  <si>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</si>
  <si>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</si>
  <si>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</si>
  <si>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</si>
  <si>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</si>
  <si>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</si>
  <si>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</si>
  <si>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</si>
  <si>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</si>
  <si>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</si>
  <si>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</si>
  <si>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</si>
  <si>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</si>
  <si>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</si>
  <si>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</si>
  <si>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</si>
  <si>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</si>
  <si>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</si>
  <si>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</si>
  <si>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</si>
  <si>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</si>
  <si>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</si>
  <si>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</si>
  <si>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</si>
  <si>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</si>
  <si>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</si>
  <si>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</si>
  <si>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</si>
  <si>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</si>
  <si>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</si>
  <si>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</si>
  <si>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</si>
  <si>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</si>
  <si>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</si>
  <si>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</si>
  <si>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</si>
  <si>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</si>
  <si>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</si>
  <si>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</si>
  <si>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</si>
  <si>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</si>
  <si>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</si>
  <si>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</si>
  <si>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</si>
  <si>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</si>
  <si>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</si>
  <si>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</si>
  <si>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</si>
  <si>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</si>
  <si>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</si>
  <si>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</si>
  <si>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</si>
  <si>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</si>
  <si>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</si>
  <si>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</si>
  <si>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</si>
  <si>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</si>
  <si>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</si>
  <si>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</si>
  <si>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</si>
  <si>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</si>
  <si>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</si>
  <si>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</si>
  <si>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</si>
  <si>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</si>
  <si>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</si>
  <si>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</si>
  <si>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</si>
  <si>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</si>
  <si>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</si>
  <si>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</si>
  <si>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</si>
  <si>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</si>
  <si>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</si>
  <si>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</si>
  <si>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</si>
  <si>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</si>
  <si>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</si>
  <si>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</si>
  <si>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</si>
  <si>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</si>
  <si>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</si>
  <si>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</si>
  <si>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</si>
  <si>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</si>
  <si>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</si>
  <si>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</si>
  <si>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</si>
  <si>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</si>
  <si>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</si>
  <si>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</si>
  <si>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</si>
  <si>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</si>
  <si>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</si>
  <si>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</si>
  <si>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</si>
  <si>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</si>
  <si>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</si>
  <si>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</si>
  <si>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</si>
  <si>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</si>
  <si>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</si>
  <si>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</si>
  <si>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</si>
  <si>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</si>
  <si>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</si>
  <si>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</si>
  <si>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</si>
  <si>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</si>
  <si>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</si>
  <si>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</si>
  <si>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</si>
  <si>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</si>
  <si>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</si>
  <si>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</si>
  <si>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</si>
  <si>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</si>
  <si>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</si>
  <si>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</si>
  <si>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</si>
  <si>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</si>
  <si>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</si>
  <si>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</si>
  <si>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</si>
  <si>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</si>
  <si>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</si>
  <si>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</si>
  <si>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</si>
  <si>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</si>
  <si>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</si>
  <si>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</si>
  <si>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</si>
  <si>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</si>
  <si>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</si>
  <si>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</si>
  <si>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</si>
  <si>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</si>
  <si>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</si>
  <si>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</si>
  <si>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</si>
  <si>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</si>
  <si>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</si>
  <si>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</si>
  <si>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</si>
  <si>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</si>
  <si>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</si>
  <si>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</si>
  <si>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</si>
  <si>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</si>
  <si>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</si>
  <si>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</si>
  <si>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</si>
  <si>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</si>
  <si>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</si>
  <si>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</si>
  <si>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</si>
  <si>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</si>
  <si>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</si>
  <si>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</si>
  <si>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</si>
  <si>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</si>
  <si>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</si>
  <si>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</si>
  <si>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</si>
  <si>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</si>
  <si>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</si>
  <si>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</si>
  <si>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</si>
  <si>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</si>
  <si>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</si>
  <si>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</si>
  <si>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</si>
  <si>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</si>
  <si>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</si>
  <si>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</si>
  <si>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</si>
  <si>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</si>
  <si>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</si>
  <si>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</si>
  <si>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</si>
  <si>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</si>
  <si>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</si>
  <si>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</si>
  <si>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</si>
  <si>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</si>
  <si>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</si>
  <si>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</si>
  <si>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</si>
  <si>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</si>
  <si>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</si>
  <si>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</si>
  <si>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</si>
  <si>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</si>
  <si>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</si>
  <si>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</si>
  <si>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</si>
  <si>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</si>
  <si>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</si>
  <si>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</si>
  <si>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</si>
  <si>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</si>
  <si>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</si>
  <si>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</si>
  <si>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</si>
  <si>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</si>
  <si>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</si>
  <si>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</si>
  <si>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</si>
  <si>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</si>
  <si>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</si>
  <si>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</si>
  <si>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</si>
  <si>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</si>
  <si>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</si>
  <si>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</si>
  <si>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</si>
  <si>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</si>
  <si>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</si>
  <si>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</si>
  <si>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</si>
  <si>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</si>
  <si>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</si>
  <si>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</si>
  <si>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</si>
  <si>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</si>
  <si>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</si>
  <si>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</si>
  <si>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</si>
  <si>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</si>
  <si>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</si>
  <si>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</si>
  <si>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</si>
  <si>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</si>
  <si>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</si>
  <si>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</si>
  <si>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</si>
  <si>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</si>
  <si>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</si>
  <si>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</si>
  <si>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</si>
  <si>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</si>
  <si>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</si>
  <si>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</si>
  <si>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</si>
  <si>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</si>
  <si>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</si>
  <si>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</si>
  <si>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</si>
  <si>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</si>
  <si>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</si>
  <si>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</si>
  <si>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</si>
  <si>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</si>
  <si>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</si>
  <si>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</si>
  <si>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</si>
  <si>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</si>
  <si>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</si>
  <si>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</si>
  <si>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</si>
  <si>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</si>
  <si>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</si>
  <si>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</si>
  <si>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</si>
  <si>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</si>
  <si>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</si>
  <si>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</si>
  <si>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</si>
  <si>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</si>
  <si>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</si>
  <si>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</si>
  <si>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</si>
  <si>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</si>
  <si>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</si>
  <si>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</si>
  <si>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</si>
  <si>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</si>
  <si>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</si>
  <si>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</si>
  <si>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</si>
  <si>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</si>
  <si>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</si>
  <si>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</si>
  <si>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</si>
  <si>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</si>
  <si>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</si>
  <si>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</si>
  <si>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</si>
  <si>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</si>
  <si>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</si>
  <si>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</si>
  <si>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</si>
  <si>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</si>
  <si>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</si>
  <si>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</si>
  <si>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</si>
  <si>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</si>
  <si>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</si>
  <si>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</si>
  <si>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</si>
  <si>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</si>
  <si>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</si>
  <si>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</si>
  <si>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</si>
  <si>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</si>
  <si>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</si>
  <si>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</si>
  <si>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</si>
  <si>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</si>
  <si>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</si>
  <si>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</si>
  <si>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</si>
  <si>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</si>
  <si>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</si>
  <si>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</si>
  <si>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</si>
  <si>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</si>
  <si>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</si>
  <si>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</si>
  <si>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</si>
  <si>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</si>
  <si>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</si>
  <si>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</si>
  <si>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</si>
  <si>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</si>
  <si>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</si>
  <si>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</si>
  <si>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</si>
  <si>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</si>
  <si>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</si>
  <si>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</si>
  <si>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</si>
  <si>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</si>
  <si>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</si>
  <si>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</si>
  <si>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</si>
  <si>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</si>
  <si>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</si>
  <si>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</si>
  <si>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</si>
  <si>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</si>
  <si>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</si>
  <si>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</si>
  <si>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</si>
  <si>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</si>
  <si>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</si>
  <si>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</si>
  <si>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</si>
  <si>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</si>
  <si>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</si>
  <si>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</si>
  <si>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</si>
  <si>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</si>
  <si>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</si>
  <si>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</si>
  <si>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</si>
  <si>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</si>
  <si>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</si>
  <si>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</si>
  <si>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</si>
  <si>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</si>
  <si>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</si>
  <si>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</si>
  <si>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</si>
  <si>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</si>
  <si>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</si>
  <si>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</si>
  <si>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</si>
  <si>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</si>
  <si>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</si>
  <si>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</si>
  <si>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</si>
  <si>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</si>
  <si>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</si>
  <si>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</si>
  <si>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</si>
  <si>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</si>
  <si>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</si>
  <si>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</si>
  <si>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</si>
  <si>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</si>
  <si>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</si>
  <si>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</si>
  <si>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</si>
  <si>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</si>
  <si>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</si>
  <si>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</si>
  <si>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</si>
  <si>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</si>
  <si>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</si>
  <si>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</si>
  <si>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</si>
  <si>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</si>
  <si>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</si>
  <si>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</si>
  <si>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</si>
  <si>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</si>
  <si>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</si>
  <si>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</si>
  <si>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</si>
  <si>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</si>
  <si>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</si>
  <si>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</si>
  <si>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</si>
  <si>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</si>
  <si>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</si>
  <si>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</si>
  <si>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</si>
  <si>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</si>
  <si>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</si>
  <si>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</si>
  <si>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</si>
  <si>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</si>
  <si>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</si>
  <si>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</si>
  <si>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</si>
  <si>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</si>
  <si>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</si>
  <si>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</si>
  <si>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</si>
  <si>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</si>
  <si>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</si>
  <si>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</si>
  <si>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</si>
  <si>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</si>
  <si>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</si>
  <si>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</si>
  <si>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</si>
  <si>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</si>
  <si>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</si>
  <si>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</si>
  <si>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</si>
  <si>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</si>
  <si>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</si>
  <si>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</si>
  <si>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</si>
  <si>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</si>
  <si>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</si>
  <si>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</si>
  <si>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</si>
  <si>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</si>
  <si>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</si>
  <si>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</si>
  <si>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</si>
  <si>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</si>
  <si>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</si>
  <si>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</si>
  <si>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</si>
  <si>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</si>
  <si>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</si>
  <si>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</si>
  <si>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</si>
  <si>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</si>
  <si>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</si>
  <si>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</si>
  <si>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</si>
  <si>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</si>
  <si>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</si>
  <si>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</si>
  <si>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</si>
  <si>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</si>
  <si>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</si>
  <si>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</si>
  <si>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</si>
  <si>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</si>
  <si>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</si>
  <si>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</si>
  <si>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</si>
  <si>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</si>
  <si>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</si>
  <si>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</si>
  <si>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</si>
  <si>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</si>
  <si>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</si>
  <si>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</si>
  <si>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</si>
  <si>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</si>
  <si>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</si>
  <si>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</si>
  <si>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</si>
  <si>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</si>
  <si>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</si>
  <si>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</si>
  <si>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</si>
  <si>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</si>
  <si>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</si>
  <si>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</si>
  <si>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</si>
  <si>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</si>
  <si>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</si>
  <si>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</si>
  <si>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</si>
  <si>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</si>
  <si>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</si>
  <si>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</si>
  <si>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</si>
  <si>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</si>
  <si>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</si>
  <si>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</si>
  <si>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</si>
  <si>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</si>
  <si>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</si>
  <si>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</si>
  <si>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</si>
  <si>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</si>
  <si>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</si>
  <si>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</si>
  <si>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</si>
  <si>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</si>
  <si>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</si>
  <si>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</si>
  <si>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</si>
  <si>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</si>
  <si>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</si>
  <si>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</si>
  <si>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</si>
  <si>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</si>
  <si>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</si>
  <si>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</si>
  <si>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</si>
  <si>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</si>
  <si>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</si>
  <si>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</si>
  <si>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</si>
  <si>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</si>
  <si>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</si>
  <si>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</si>
  <si>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</si>
  <si>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</si>
  <si>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</si>
  <si>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</si>
  <si>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</si>
  <si>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</si>
  <si>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</si>
  <si>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</si>
  <si>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</si>
  <si>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</si>
  <si>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</si>
  <si>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</si>
  <si>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</si>
  <si>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</si>
  <si>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</si>
  <si>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</si>
  <si>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</si>
  <si>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</si>
  <si>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</si>
  <si>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</si>
  <si>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</si>
  <si>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</si>
  <si>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</si>
  <si>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</si>
  <si>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</si>
  <si>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</si>
  <si>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</si>
  <si>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</si>
  <si>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</si>
  <si>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</si>
  <si>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</si>
  <si>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</si>
  <si>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</si>
  <si>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</si>
  <si>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</si>
  <si>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</si>
  <si>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</si>
  <si>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</si>
  <si>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</si>
  <si>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</si>
  <si>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</si>
  <si>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</si>
  <si>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</si>
  <si>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</si>
  <si>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</si>
  <si>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</si>
  <si>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</si>
  <si>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</si>
  <si>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</si>
  <si>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</si>
  <si>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</si>
  <si>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</si>
  <si>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</si>
  <si>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</si>
  <si>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</si>
  <si>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</si>
  <si>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</si>
  <si>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</si>
  <si>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</si>
  <si>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</si>
  <si>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</si>
  <si>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</si>
  <si>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</si>
  <si>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</si>
  <si>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</si>
  <si>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</si>
  <si>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</si>
  <si>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</si>
  <si>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</si>
  <si>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</si>
  <si>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</si>
  <si>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</si>
  <si>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</si>
  <si>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</si>
  <si>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</si>
  <si>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</si>
  <si>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</si>
  <si>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</si>
  <si>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</si>
  <si>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</si>
  <si>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</si>
  <si>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</si>
  <si>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</si>
  <si>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</si>
  <si>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</si>
  <si>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</si>
  <si>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</si>
  <si>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</si>
  <si>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</si>
  <si>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</si>
  <si>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</si>
  <si>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</si>
  <si>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</si>
  <si>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</si>
  <si>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</si>
  <si>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</si>
  <si>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</si>
  <si>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</si>
  <si>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</si>
  <si>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</si>
  <si>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</si>
  <si>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</si>
  <si>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</si>
  <si>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</si>
  <si>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</si>
  <si>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</si>
  <si>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</si>
  <si>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</si>
  <si>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</si>
  <si>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</si>
  <si>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</si>
  <si>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</si>
  <si>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</si>
  <si>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</si>
  <si>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</si>
  <si>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</si>
  <si>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</si>
  <si>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</si>
  <si>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</si>
  <si>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</si>
  <si>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</si>
  <si>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</si>
  <si>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</si>
  <si>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</si>
  <si>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</si>
  <si>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</si>
  <si>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</si>
  <si>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</si>
  <si>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</si>
  <si>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</si>
  <si>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</si>
  <si>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</si>
  <si>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</si>
  <si>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</si>
  <si>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</si>
  <si>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</si>
  <si>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</si>
  <si>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</si>
  <si>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</si>
  <si>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</si>
  <si>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</si>
  <si>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</si>
  <si>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</si>
  <si>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</si>
  <si>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</si>
  <si>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</si>
  <si>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</si>
  <si>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</si>
  <si>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</si>
  <si>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</si>
  <si>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</si>
  <si>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</si>
  <si>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</si>
  <si>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</si>
  <si>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</si>
  <si>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</si>
  <si>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</si>
  <si>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</si>
  <si>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</si>
  <si>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</si>
  <si>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</si>
  <si>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</si>
  <si>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</si>
  <si>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</si>
  <si>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</si>
  <si>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</si>
  <si>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</si>
  <si>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</si>
  <si>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</si>
  <si>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</si>
  <si>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</si>
  <si>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</si>
  <si>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</si>
  <si>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</si>
  <si>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</si>
  <si>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</si>
  <si>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</si>
  <si>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</si>
  <si>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</si>
  <si>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</si>
  <si>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</si>
  <si>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</si>
  <si>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</si>
  <si>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</si>
  <si>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</si>
  <si>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</si>
  <si>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</si>
  <si>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</si>
  <si>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</si>
  <si>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</si>
  <si>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</si>
  <si>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</si>
  <si>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</si>
  <si>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</si>
  <si>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</si>
  <si>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</si>
  <si>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</si>
  <si>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</si>
  <si>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</si>
  <si>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</si>
  <si>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</si>
  <si>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</si>
  <si>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</si>
  <si>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</si>
  <si>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</si>
  <si>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</si>
  <si>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</si>
  <si>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</si>
  <si>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</si>
  <si>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</si>
  <si>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</si>
  <si>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</si>
  <si>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</si>
  <si>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</si>
  <si>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</si>
  <si>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</si>
  <si>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</si>
  <si>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</si>
  <si>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</si>
  <si>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</si>
  <si>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</si>
  <si>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</si>
  <si>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</si>
  <si>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</si>
  <si>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</si>
  <si>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</si>
  <si>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</si>
  <si>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</si>
  <si>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</si>
  <si>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</si>
  <si>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</si>
  <si>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</si>
  <si>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</si>
  <si>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</si>
  <si>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</si>
  <si>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</si>
  <si>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</si>
  <si>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</si>
  <si>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</si>
  <si>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</si>
  <si>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</si>
  <si>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</si>
  <si>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</si>
  <si>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</si>
  <si>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</si>
  <si>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</si>
  <si>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</si>
  <si>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</si>
  <si>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</si>
  <si>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</si>
  <si>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</si>
  <si>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</si>
  <si>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</si>
  <si>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</si>
  <si>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</si>
  <si>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</si>
  <si>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</si>
  <si>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</si>
  <si>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</si>
  <si>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</si>
  <si>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</si>
  <si>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</si>
  <si>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</si>
  <si>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</si>
  <si>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</si>
  <si>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</si>
  <si>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</si>
  <si>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</si>
  <si>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</si>
  <si>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</si>
  <si>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</si>
  <si>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</si>
  <si>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</si>
  <si>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</si>
  <si>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</si>
  <si>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</si>
  <si>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</si>
  <si>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</si>
  <si>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</si>
  <si>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</si>
  <si>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</si>
  <si>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</si>
  <si>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</si>
  <si>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</si>
  <si>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</si>
  <si>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</si>
  <si>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</si>
  <si>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</si>
  <si>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</si>
  <si>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</si>
  <si>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</si>
  <si>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</si>
  <si>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</si>
  <si>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</si>
  <si>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</si>
  <si>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</si>
  <si>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</si>
  <si>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</si>
  <si>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</si>
  <si>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</si>
  <si>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</si>
  <si>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</si>
  <si>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</si>
  <si>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</si>
  <si>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</si>
  <si>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</si>
  <si>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</si>
  <si>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</si>
  <si>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</si>
  <si>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</si>
  <si>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</si>
  <si>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</si>
  <si>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</si>
  <si>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</si>
  <si>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</si>
  <si>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</si>
  <si>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</si>
  <si>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</si>
  <si>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</si>
  <si>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</si>
  <si>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</si>
  <si>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</si>
  <si>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</si>
  <si>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</si>
  <si>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</si>
  <si>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</si>
  <si>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</si>
  <si>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</si>
  <si>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</si>
  <si>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</si>
  <si>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</si>
  <si>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</si>
  <si>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</si>
  <si>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</si>
  <si>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</si>
  <si>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</si>
  <si>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</si>
  <si>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</si>
  <si>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</si>
  <si>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</si>
  <si>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</si>
  <si>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</si>
  <si>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</si>
  <si>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</si>
  <si>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</si>
  <si>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</si>
  <si>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</si>
  <si>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</si>
  <si>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</si>
  <si>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</si>
  <si>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</si>
  <si>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</si>
  <si>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</si>
  <si>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</si>
  <si>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</si>
  <si>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</si>
  <si>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</si>
  <si>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</si>
  <si>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</si>
  <si>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</si>
  <si>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</si>
  <si>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</si>
  <si>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</si>
  <si>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</si>
  <si>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</si>
  <si>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</si>
  <si>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</si>
  <si>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</si>
  <si>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</si>
  <si>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</si>
  <si>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</si>
  <si>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</si>
  <si>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</si>
  <si>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</si>
  <si>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</si>
  <si>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</si>
  <si>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</si>
  <si>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</si>
  <si>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</si>
  <si>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</si>
  <si>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</si>
  <si>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</si>
  <si>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</si>
  <si>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</si>
  <si>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</si>
  <si>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</si>
  <si>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</si>
  <si>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</si>
  <si>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</si>
  <si>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</si>
  <si>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</si>
  <si>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</si>
  <si>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</si>
  <si>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</si>
  <si>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</si>
  <si>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</si>
  <si>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</si>
  <si>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</si>
  <si>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</si>
  <si>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</si>
  <si>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</si>
  <si>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</si>
  <si>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</si>
  <si>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</si>
  <si>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</si>
  <si>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</si>
  <si>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</si>
  <si>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</si>
  <si>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</si>
  <si>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</si>
  <si>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</si>
  <si>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</si>
  <si>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</si>
  <si>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</si>
  <si>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</si>
  <si>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</si>
  <si>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</si>
  <si>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</si>
  <si>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</si>
  <si>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</si>
  <si>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</si>
  <si>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</si>
  <si>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</si>
  <si>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</si>
  <si>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</si>
  <si>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</si>
  <si>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</si>
  <si>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</si>
  <si>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</si>
  <si>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</si>
  <si>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</si>
  <si>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</si>
  <si>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</si>
  <si>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</si>
  <si>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</si>
  <si>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</si>
  <si>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</si>
  <si>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</si>
  <si>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</si>
  <si>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</si>
  <si>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</si>
  <si>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</si>
  <si>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</si>
  <si>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</si>
  <si>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</si>
  <si>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</si>
  <si>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</si>
  <si>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</si>
  <si>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</si>
  <si>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</si>
  <si>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</si>
  <si>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</si>
  <si>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</si>
  <si>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</si>
  <si>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</si>
  <si>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</si>
  <si>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</si>
  <si>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</si>
  <si>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</si>
  <si>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</si>
  <si>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</si>
  <si>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</si>
  <si>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</si>
  <si>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</si>
  <si>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</si>
  <si>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</si>
  <si>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</si>
  <si>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</si>
  <si>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</si>
  <si>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</si>
  <si>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</si>
  <si>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</si>
  <si>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</si>
  <si>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</si>
  <si>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</si>
  <si>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</si>
  <si>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</si>
  <si>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</si>
  <si>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</si>
  <si>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</si>
  <si>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</si>
  <si>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</si>
  <si>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</si>
  <si>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</si>
  <si>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</si>
  <si>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</si>
  <si>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</si>
  <si>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</si>
  <si>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</si>
  <si>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</si>
  <si>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</si>
  <si>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</si>
  <si>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</si>
  <si>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</si>
  <si>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</si>
  <si>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</si>
  <si>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</si>
  <si>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</si>
  <si>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</si>
  <si>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</si>
  <si>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</si>
  <si>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</si>
  <si>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</si>
  <si>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</si>
  <si>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</si>
  <si>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</si>
  <si>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</si>
  <si>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</si>
  <si>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</si>
  <si>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</si>
  <si>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</si>
  <si>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</si>
  <si>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</si>
  <si>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</si>
  <si>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</si>
  <si>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</si>
  <si>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</si>
  <si>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</si>
  <si>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</si>
  <si>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</si>
  <si>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</si>
  <si>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</si>
  <si>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</si>
  <si>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</si>
  <si>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</si>
  <si>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</si>
  <si>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</si>
  <si>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</si>
  <si>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</si>
  <si>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</si>
  <si>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</si>
  <si>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</si>
  <si>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</si>
  <si>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</si>
  <si>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</si>
  <si>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</si>
  <si>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</si>
  <si>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</si>
  <si>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</si>
  <si>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</si>
  <si>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</si>
  <si>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</si>
  <si>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</si>
  <si>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</si>
  <si>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</si>
  <si>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</si>
  <si>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</si>
  <si>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</si>
  <si>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</si>
  <si>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</si>
  <si>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</si>
  <si>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</si>
  <si>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</si>
  <si>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</si>
  <si>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</si>
  <si>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</si>
  <si>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</si>
  <si>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</si>
  <si>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</si>
  <si>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</si>
  <si>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</si>
  <si>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</si>
  <si>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</si>
  <si>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</si>
  <si>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</si>
  <si>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</si>
  <si>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</si>
  <si>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</si>
  <si>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</si>
  <si>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</si>
  <si>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</si>
  <si>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</si>
  <si>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</si>
  <si>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</si>
  <si>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</si>
  <si>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</si>
  <si>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</si>
  <si>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</si>
  <si>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</si>
  <si>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</si>
  <si>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</si>
  <si>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</si>
  <si>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</si>
  <si>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</si>
  <si>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</si>
  <si>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</si>
  <si>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</si>
  <si>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</si>
  <si>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</si>
  <si>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</si>
  <si>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</si>
  <si>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</si>
  <si>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</si>
  <si>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</si>
  <si>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</si>
  <si>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</si>
  <si>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</si>
  <si>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</si>
  <si>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</si>
  <si>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</si>
  <si>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</si>
  <si>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</si>
  <si>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</si>
  <si>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</si>
  <si>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</si>
  <si>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</si>
  <si>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</si>
  <si>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</si>
  <si>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</si>
  <si>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</si>
  <si>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</si>
  <si>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</si>
  <si>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</si>
  <si>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</si>
  <si>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</si>
  <si>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</si>
  <si>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</si>
  <si>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</si>
  <si>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</si>
  <si>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</si>
  <si>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</si>
  <si>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</si>
  <si>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</si>
  <si>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</si>
  <si>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</si>
  <si>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</si>
  <si>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</si>
  <si>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</si>
  <si>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</si>
  <si>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</si>
  <si>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</si>
  <si>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</si>
  <si>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</si>
  <si>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</si>
  <si>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</si>
  <si>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</si>
  <si>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</si>
  <si>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</si>
  <si>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</si>
  <si>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</si>
  <si>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</si>
  <si>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</si>
  <si>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</si>
  <si>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</si>
  <si>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</si>
  <si>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</si>
  <si>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</si>
  <si>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</si>
  <si>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</si>
  <si>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</si>
  <si>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</si>
  <si>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</si>
  <si>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</si>
  <si>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</si>
  <si>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</si>
  <si>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</si>
  <si>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</si>
  <si>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</si>
  <si>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</si>
  <si>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</si>
  <si>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</si>
  <si>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</si>
  <si>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</si>
  <si>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</si>
  <si>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</si>
  <si>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</si>
  <si>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</si>
  <si>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</si>
  <si>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</si>
  <si>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</si>
  <si>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</si>
  <si>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</si>
  <si>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</si>
  <si>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</si>
  <si>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</si>
  <si>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</si>
  <si>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</si>
  <si>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</si>
  <si>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</si>
  <si>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</si>
  <si>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</si>
  <si>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</si>
  <si>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</si>
  <si>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</si>
  <si>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</si>
  <si>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</si>
  <si>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</si>
  <si>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</si>
  <si>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</si>
  <si>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</si>
  <si>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</si>
  <si>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</si>
  <si>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</si>
  <si>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</si>
  <si>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</si>
  <si>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</si>
  <si>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</si>
  <si>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</si>
  <si>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</si>
  <si>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</si>
  <si>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</si>
  <si>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</si>
  <si>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</si>
  <si>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</si>
  <si>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</si>
  <si>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</si>
  <si>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</si>
  <si>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</si>
  <si>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</si>
  <si>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</si>
  <si>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</si>
  <si>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</si>
  <si>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</si>
  <si>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</si>
  <si>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</si>
  <si>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</si>
  <si>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</si>
  <si>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</si>
  <si>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</si>
  <si>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</si>
  <si>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</si>
  <si>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</si>
  <si>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</si>
  <si>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</si>
  <si>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</si>
  <si>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</si>
  <si>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</si>
  <si>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</si>
  <si>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</si>
  <si>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</si>
  <si>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</si>
  <si>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</si>
  <si>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</si>
  <si>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</si>
  <si>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</si>
  <si>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</si>
  <si>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</si>
  <si>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</si>
  <si>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</si>
  <si>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</si>
  <si>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</si>
  <si>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</si>
  <si>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</si>
  <si>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</si>
  <si>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</si>
  <si>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</si>
  <si>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</si>
  <si>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</si>
  <si>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</si>
  <si>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</si>
  <si>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</si>
  <si>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</si>
  <si>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</si>
  <si>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</si>
  <si>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</si>
  <si>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</si>
  <si>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</si>
  <si>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</si>
  <si>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</si>
  <si>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</si>
  <si>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</si>
  <si>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</si>
  <si>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</si>
  <si>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</si>
  <si>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</si>
  <si>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</si>
  <si>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</si>
  <si>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</si>
  <si>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</si>
  <si>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</si>
  <si>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</si>
  <si>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</si>
  <si>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</si>
  <si>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</si>
  <si>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</si>
  <si>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</si>
  <si>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</si>
  <si>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</si>
  <si>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</si>
  <si>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</si>
  <si>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</si>
  <si>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</si>
  <si>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</si>
  <si>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</si>
  <si>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</si>
  <si>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</si>
  <si>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</si>
  <si>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</si>
  <si>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</si>
  <si>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</si>
  <si>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</si>
  <si>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</si>
  <si>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</si>
  <si>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</si>
  <si>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</si>
  <si>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</si>
  <si>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</si>
  <si>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</si>
  <si>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</si>
  <si>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</si>
  <si>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</si>
  <si>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</si>
  <si>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</si>
  <si>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</si>
  <si>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</si>
  <si>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</si>
  <si>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</si>
  <si>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</si>
  <si>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</si>
  <si>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</si>
  <si>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</si>
  <si>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</si>
  <si>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</si>
  <si>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</si>
  <si>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</si>
  <si>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</si>
  <si>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</si>
  <si>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</si>
  <si>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</si>
  <si>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</si>
  <si>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</si>
  <si>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</si>
  <si>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</si>
  <si>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</si>
  <si>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</si>
  <si>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</si>
  <si>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</si>
  <si>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</si>
  <si>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</si>
  <si>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</si>
  <si>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</si>
  <si>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</si>
  <si>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</si>
  <si>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</si>
  <si>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</si>
  <si>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</si>
  <si>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</si>
  <si>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</si>
  <si>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</si>
  <si>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</si>
  <si>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</si>
  <si>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</si>
  <si>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</si>
  <si>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</si>
  <si>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</si>
  <si>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</si>
  <si>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</si>
  <si>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</si>
  <si>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</si>
  <si>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</si>
  <si>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</si>
  <si>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</si>
  <si>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</si>
  <si>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</si>
  <si>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</si>
  <si>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</si>
  <si>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</si>
  <si>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</si>
  <si>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</si>
  <si>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</si>
  <si>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</si>
  <si>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</si>
  <si>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</si>
  <si>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</si>
  <si>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</si>
  <si>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</si>
  <si>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</si>
  <si>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</si>
  <si>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</si>
  <si>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</si>
  <si>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</si>
  <si>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</si>
  <si>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</si>
  <si>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</si>
  <si>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</si>
  <si>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</si>
  <si>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</si>
  <si>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</si>
  <si>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</si>
  <si>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</si>
  <si>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</si>
  <si>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</si>
  <si>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</si>
  <si>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</si>
  <si>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</si>
  <si>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</si>
  <si>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</si>
  <si>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</si>
  <si>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</si>
  <si>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</si>
  <si>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</si>
  <si>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</si>
  <si>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</si>
  <si>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</si>
  <si>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</si>
  <si>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</si>
  <si>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</si>
  <si>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</si>
  <si>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</si>
  <si>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</si>
  <si>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</si>
  <si>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</si>
  <si>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</si>
  <si>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</si>
  <si>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</si>
  <si>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</si>
  <si>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</si>
  <si>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</si>
  <si>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</si>
  <si>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</si>
  <si>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</si>
  <si>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</si>
  <si>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</si>
  <si>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</si>
  <si>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</si>
  <si>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</si>
  <si>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</si>
  <si>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</si>
  <si>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</si>
  <si>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</si>
  <si>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</si>
  <si>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</si>
  <si>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</si>
  <si>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</si>
  <si>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</si>
  <si>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</si>
  <si>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</si>
  <si>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</si>
  <si>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</si>
  <si>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</si>
  <si>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</si>
  <si>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</si>
  <si>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</si>
  <si>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</si>
  <si>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</si>
  <si>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</si>
  <si>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</si>
  <si>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</si>
  <si>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</si>
  <si>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</si>
  <si>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</si>
  <si>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</si>
  <si>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</si>
  <si>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</si>
  <si>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</si>
  <si>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</si>
  <si>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</si>
  <si>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</si>
  <si>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</si>
  <si>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</si>
  <si>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</si>
  <si>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</si>
  <si>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</si>
  <si>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</si>
  <si>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</si>
  <si>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</si>
  <si>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</si>
  <si>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</si>
  <si>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</si>
  <si>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</si>
  <si>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</si>
  <si>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</si>
  <si>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</si>
  <si>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</si>
  <si>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</si>
  <si>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</si>
  <si>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</si>
  <si>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</si>
  <si>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</si>
  <si>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</si>
  <si>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</si>
  <si>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</si>
  <si>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</si>
  <si>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</si>
  <si>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</si>
  <si>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</si>
  <si>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</si>
  <si>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</si>
  <si>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</si>
  <si>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</si>
  <si>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</si>
  <si>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</si>
  <si>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</si>
  <si>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</si>
  <si>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</si>
  <si>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</si>
  <si>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</si>
  <si>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</si>
  <si>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</si>
  <si>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</si>
  <si>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</si>
  <si>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</si>
  <si>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</si>
  <si>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</si>
  <si>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</si>
  <si>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</si>
  <si>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</si>
  <si>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</si>
  <si>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</si>
  <si>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</si>
  <si>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</si>
  <si>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</si>
  <si>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</si>
  <si>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</si>
  <si>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</si>
  <si>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</si>
  <si>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</si>
  <si>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</si>
  <si>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</si>
  <si>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</si>
  <si>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</si>
  <si>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</si>
  <si>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</si>
  <si>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</si>
  <si>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</si>
  <si>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</si>
  <si>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</si>
  <si>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</si>
  <si>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</si>
  <si>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</si>
  <si>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</si>
  <si>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</si>
  <si>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</si>
  <si>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</si>
  <si>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</si>
  <si>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</si>
  <si>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</si>
  <si>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</si>
  <si>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</si>
  <si>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</si>
  <si>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</si>
  <si>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</si>
  <si>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</si>
  <si>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</si>
  <si>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</si>
  <si>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</si>
  <si>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</si>
  <si>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</si>
  <si>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</si>
  <si>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</si>
  <si>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</si>
  <si>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</si>
  <si>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</si>
  <si>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</si>
  <si>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</si>
  <si>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</si>
  <si>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</si>
  <si>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</si>
  <si>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</si>
  <si>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</si>
  <si>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</si>
  <si>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</si>
  <si>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</si>
  <si>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</si>
  <si>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</si>
  <si>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</si>
  <si>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</si>
  <si>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</si>
  <si>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</si>
  <si>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</si>
  <si>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</si>
  <si>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</si>
  <si>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</si>
  <si>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</si>
  <si>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</si>
  <si>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</si>
  <si>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</si>
  <si>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</si>
  <si>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</si>
  <si>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</si>
  <si>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</si>
  <si>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</si>
  <si>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</si>
  <si>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</si>
  <si>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</si>
  <si>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</si>
  <si>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</si>
  <si>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</si>
  <si>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</si>
  <si>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</si>
  <si>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</si>
  <si>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</si>
  <si>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</si>
  <si>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</si>
  <si>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</si>
  <si>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</si>
  <si>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</si>
  <si>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</si>
  <si>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</si>
  <si>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</si>
  <si>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</si>
  <si>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</si>
  <si>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</si>
  <si>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</si>
  <si>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</si>
  <si>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</si>
  <si>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</si>
  <si>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</si>
  <si>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</si>
  <si>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</si>
  <si>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</si>
  <si>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</si>
  <si>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</si>
  <si>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</si>
  <si>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</si>
  <si>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</si>
  <si>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</si>
  <si>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</si>
  <si>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</si>
  <si>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</si>
  <si>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</si>
  <si>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</si>
  <si>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</si>
  <si>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</si>
  <si>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</si>
  <si>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</si>
  <si>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</si>
  <si>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</si>
  <si>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</si>
  <si>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</si>
  <si>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</si>
  <si>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</si>
  <si>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</si>
  <si>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</si>
  <si>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</si>
  <si>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</si>
  <si>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</si>
  <si>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</si>
  <si>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</si>
  <si>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</si>
  <si>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</si>
  <si>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</si>
  <si>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</si>
  <si>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</si>
  <si>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</si>
  <si>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</si>
  <si>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</si>
  <si>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</si>
  <si>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</si>
  <si>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</si>
  <si>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</si>
  <si>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</si>
  <si>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</si>
  <si>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</si>
  <si>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</si>
  <si>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</si>
  <si>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</si>
  <si>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</si>
  <si>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</si>
  <si>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</si>
  <si>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</si>
  <si>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</si>
  <si>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</si>
  <si>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</si>
  <si>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</si>
  <si>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</si>
  <si>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</si>
  <si>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</si>
  <si>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</si>
  <si>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</si>
  <si>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</si>
  <si>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</si>
  <si>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</si>
  <si>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</si>
  <si>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</si>
  <si>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</si>
  <si>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</si>
  <si>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</si>
  <si>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</si>
  <si>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</si>
  <si>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</si>
  <si>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</si>
  <si>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</si>
  <si>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</si>
  <si>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</si>
  <si>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</si>
  <si>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</si>
  <si>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</si>
  <si>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</si>
  <si>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</si>
  <si>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</si>
  <si>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</si>
  <si>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</si>
  <si>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</si>
  <si>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</si>
  <si>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</si>
  <si>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</si>
  <si>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</si>
  <si>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</si>
  <si>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</si>
  <si>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</si>
  <si>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</si>
  <si>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</si>
  <si>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</si>
  <si>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</si>
  <si>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</si>
  <si>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</si>
  <si>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</si>
  <si>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</si>
  <si>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</si>
  <si>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</si>
  <si>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</si>
  <si>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</si>
  <si>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</si>
  <si>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</si>
  <si>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</si>
  <si>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</si>
  <si>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</si>
  <si>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</si>
  <si>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</si>
  <si>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</si>
  <si>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</si>
  <si>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</si>
  <si>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</si>
  <si>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</si>
  <si>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</si>
  <si>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</si>
  <si>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</si>
  <si>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</si>
  <si>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</si>
  <si>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</si>
  <si>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</si>
  <si>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</si>
  <si>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</si>
  <si>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</si>
  <si>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</si>
  <si>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</si>
  <si>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</si>
  <si>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</si>
  <si>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</si>
  <si>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</si>
  <si>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</si>
  <si>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</si>
  <si>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</si>
  <si>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</si>
  <si>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</si>
  <si>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</si>
  <si>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</si>
  <si>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</si>
  <si>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</si>
  <si>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</si>
  <si>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</si>
  <si>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</si>
  <si>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</si>
  <si>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</si>
  <si>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</si>
  <si>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</si>
  <si>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</si>
  <si>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</si>
  <si>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</si>
  <si>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</si>
  <si>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</si>
  <si>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</si>
  <si>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</si>
  <si>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</si>
  <si>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</si>
  <si>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</si>
  <si>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</si>
  <si>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</si>
  <si>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</si>
  <si>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</si>
  <si>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</si>
  <si>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</si>
  <si>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</si>
  <si>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</si>
  <si>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</si>
  <si>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</si>
  <si>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</si>
  <si>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</si>
  <si>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</si>
  <si>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</si>
  <si>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</si>
  <si>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</si>
  <si>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</si>
  <si>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</si>
  <si>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</si>
  <si>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</si>
  <si>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</si>
  <si>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</si>
  <si>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</si>
  <si>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</si>
  <si>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</si>
  <si>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</si>
  <si>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</si>
  <si>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</si>
  <si>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</si>
  <si>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</si>
  <si>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</si>
  <si>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</si>
  <si>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</si>
  <si>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</si>
  <si>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</si>
  <si>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</si>
  <si>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</si>
  <si>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</si>
  <si>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</si>
  <si>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</si>
  <si>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</si>
  <si>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</si>
  <si>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</si>
  <si>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</si>
  <si>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</si>
  <si>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</si>
  <si>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</si>
  <si>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</si>
  <si>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</si>
  <si>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</si>
  <si>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</si>
  <si>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</si>
  <si>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</si>
  <si>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</si>
  <si>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</si>
  <si>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</si>
  <si>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</si>
  <si>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</si>
  <si>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</si>
  <si>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</si>
  <si>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</si>
  <si>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</si>
  <si>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</si>
  <si>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</si>
  <si>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</si>
  <si>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</si>
  <si>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</si>
  <si>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</si>
  <si>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</si>
  <si>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</si>
  <si>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</si>
  <si>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</si>
  <si>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</si>
  <si>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</si>
  <si>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</si>
  <si>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</si>
  <si>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</si>
  <si>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</si>
  <si>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</si>
  <si>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</si>
  <si>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</si>
  <si>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</si>
  <si>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</si>
  <si>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</si>
  <si>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</si>
  <si>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</si>
  <si>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</si>
  <si>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</si>
  <si>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</si>
  <si>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</si>
  <si>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</si>
  <si>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</si>
  <si>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</si>
  <si>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</si>
  <si>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</si>
  <si>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</si>
  <si>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</si>
  <si>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</si>
  <si>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</si>
  <si>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</si>
  <si>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</si>
  <si>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</si>
  <si>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</si>
  <si>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</si>
  <si>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</si>
  <si>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</si>
  <si>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</si>
  <si>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</si>
  <si>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</si>
  <si>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</si>
  <si>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</si>
  <si>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</si>
  <si>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</si>
  <si>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</si>
  <si>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</si>
  <si>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</si>
  <si>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</si>
  <si>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</si>
  <si>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</si>
  <si>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</si>
  <si>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</si>
  <si>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</si>
  <si>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</si>
  <si>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</si>
  <si>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</si>
  <si>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</si>
  <si>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</si>
  <si>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</si>
  <si>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</si>
  <si>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</si>
  <si>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</si>
  <si>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</si>
  <si>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</si>
  <si>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</si>
  <si>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</si>
  <si>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</si>
  <si>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</si>
  <si>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</si>
  <si>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</si>
  <si>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</si>
  <si>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</si>
  <si>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</si>
  <si>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</si>
  <si>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</si>
  <si>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</si>
  <si>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</si>
  <si>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</si>
  <si>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</si>
  <si>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</si>
  <si>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</si>
  <si>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</si>
  <si>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</si>
  <si>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</si>
  <si>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</si>
  <si>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</si>
  <si>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</si>
  <si>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</si>
  <si>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</si>
  <si>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</si>
  <si>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</si>
  <si>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</si>
  <si>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</si>
  <si>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</si>
  <si>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</si>
  <si>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</si>
  <si>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</si>
  <si>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</si>
  <si>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</si>
  <si>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</si>
  <si>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</si>
  <si>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</si>
  <si>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</si>
  <si>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</si>
  <si>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</si>
  <si>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</si>
  <si>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</si>
  <si>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</si>
  <si>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</si>
  <si>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</si>
  <si>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</si>
  <si>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</si>
  <si>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</si>
  <si>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</si>
  <si>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</si>
  <si>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</si>
  <si>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</si>
  <si>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</si>
  <si>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</si>
  <si>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</si>
  <si>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</si>
  <si>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</si>
  <si>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</si>
  <si>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</si>
  <si>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</si>
  <si>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</si>
  <si>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</si>
  <si>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</si>
  <si>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</si>
  <si>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</si>
  <si>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</si>
  <si>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</si>
  <si>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</si>
  <si>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</si>
  <si>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</si>
  <si>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</si>
  <si>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</si>
  <si>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</si>
  <si>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</si>
  <si>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</si>
  <si>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</si>
  <si>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</si>
  <si>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</si>
  <si>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</si>
  <si>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</si>
  <si>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</si>
  <si>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</si>
  <si>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</si>
  <si>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</si>
  <si>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</si>
  <si>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</si>
  <si>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</si>
  <si>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</si>
  <si>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</si>
  <si>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</si>
  <si>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</si>
  <si>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</si>
  <si>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</si>
  <si>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</si>
  <si>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</si>
  <si>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</si>
  <si>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</si>
  <si>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</si>
  <si>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</si>
  <si>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</si>
  <si>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</si>
  <si>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</si>
  <si>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</si>
  <si>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</si>
  <si>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</si>
  <si>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</si>
  <si>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</si>
  <si>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</si>
  <si>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</si>
  <si>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</si>
  <si>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</si>
  <si>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</si>
  <si>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</si>
  <si>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</si>
  <si>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</si>
  <si>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</si>
  <si>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</si>
  <si>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</si>
  <si>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</si>
  <si>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</si>
  <si>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</si>
  <si>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</si>
  <si>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</si>
  <si>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</si>
  <si>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</si>
  <si>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</si>
  <si>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</si>
  <si>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</si>
  <si>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</si>
  <si>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</si>
  <si>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</si>
  <si>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</si>
  <si>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</si>
  <si>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</si>
  <si>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</si>
  <si>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</si>
  <si>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</si>
  <si>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</si>
  <si>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</si>
  <si>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</si>
  <si>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</si>
  <si>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</si>
  <si>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</si>
  <si>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</si>
  <si>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</si>
  <si>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</si>
  <si>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</si>
  <si>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</si>
  <si>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</si>
  <si>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</si>
  <si>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</si>
  <si>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</si>
  <si>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</si>
  <si>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</si>
  <si>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</si>
  <si>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</si>
  <si>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</si>
  <si>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</si>
  <si>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</si>
  <si>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</si>
  <si>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</si>
  <si>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</si>
  <si>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</si>
  <si>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</si>
  <si>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</si>
  <si>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</si>
  <si>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</si>
  <si>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</si>
  <si>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</si>
  <si>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</si>
  <si>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</si>
  <si>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</si>
  <si>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</si>
  <si>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</si>
  <si>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</si>
  <si>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</si>
  <si>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</si>
  <si>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</si>
  <si>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</si>
  <si>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</si>
  <si>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</si>
  <si>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</si>
  <si>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</si>
  <si>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</si>
  <si>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</si>
  <si>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</si>
  <si>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</si>
  <si>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</si>
  <si>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</si>
  <si>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</si>
  <si>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</si>
  <si>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</si>
  <si>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</si>
  <si>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</si>
  <si>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</si>
  <si>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</si>
  <si>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</si>
  <si>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</si>
  <si>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</si>
  <si>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</si>
  <si>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</si>
  <si>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</si>
  <si>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</si>
  <si>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</si>
  <si>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</si>
  <si>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</si>
  <si>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</si>
  <si>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</si>
  <si>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</si>
  <si>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</si>
  <si>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</si>
  <si>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</si>
  <si>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</si>
  <si>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</si>
  <si>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</si>
  <si>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</si>
  <si>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</si>
  <si>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</si>
  <si>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</si>
  <si>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</si>
  <si>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</si>
  <si>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</si>
  <si>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</si>
  <si>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</si>
  <si>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</si>
  <si>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</si>
  <si>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</si>
  <si>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</si>
  <si>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</si>
  <si>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</si>
  <si>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</si>
  <si>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</si>
  <si>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</si>
  <si>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</si>
  <si>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</si>
  <si>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</si>
  <si>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</si>
  <si>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</si>
  <si>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</si>
  <si>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</si>
  <si>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</si>
  <si>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</si>
  <si>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</si>
  <si>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</si>
  <si>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</si>
  <si>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</si>
  <si>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</si>
  <si>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</si>
  <si>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</si>
  <si>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</si>
  <si>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</si>
  <si>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</si>
  <si>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</si>
  <si>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</si>
  <si>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</si>
  <si>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</si>
  <si>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</si>
  <si>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</si>
  <si>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</si>
  <si>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</si>
  <si>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</si>
  <si>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</si>
  <si>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</si>
  <si>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</si>
  <si>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</si>
  <si>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</si>
  <si>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</si>
  <si>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</si>
  <si>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</si>
  <si>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</si>
  <si>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</si>
  <si>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</si>
  <si>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</si>
  <si>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</si>
  <si>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</si>
  <si>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</si>
  <si>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</si>
  <si>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</si>
  <si>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</si>
  <si>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</si>
  <si>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</si>
  <si>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</si>
  <si>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</si>
  <si>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</si>
  <si>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</si>
  <si>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</si>
  <si>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</si>
  <si>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</si>
  <si>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</si>
  <si>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</si>
  <si>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</si>
  <si>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</si>
  <si>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</si>
  <si>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</si>
  <si>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</si>
  <si>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</si>
  <si>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</si>
  <si>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</si>
  <si>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</si>
  <si>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</si>
  <si>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</si>
  <si>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</si>
  <si>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</si>
  <si>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</si>
  <si>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</si>
  <si>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</si>
  <si>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</si>
  <si>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</si>
  <si>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</si>
  <si>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</si>
  <si>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</si>
  <si>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</si>
  <si>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</si>
  <si>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</si>
  <si>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</si>
  <si>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</si>
  <si>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</si>
  <si>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</si>
  <si>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</si>
  <si>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</si>
  <si>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</si>
  <si>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</si>
  <si>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</si>
  <si>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</si>
  <si>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</si>
  <si>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</si>
  <si>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</si>
  <si>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</si>
  <si>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</si>
  <si>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</si>
  <si>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</si>
  <si>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</si>
  <si>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</si>
  <si>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</si>
  <si>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</si>
  <si>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</si>
  <si>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</si>
  <si>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</si>
  <si>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</si>
  <si>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</si>
  <si>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</si>
  <si>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</si>
  <si>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</si>
  <si>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</si>
  <si>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</si>
  <si>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</si>
  <si>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</si>
  <si>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</si>
  <si>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</si>
  <si>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</si>
  <si>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</si>
  <si>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</si>
  <si>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</si>
  <si>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</si>
  <si>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</si>
  <si>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</si>
  <si>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</si>
  <si>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</si>
  <si>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</si>
  <si>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</si>
  <si>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</si>
  <si>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</si>
  <si>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</si>
  <si>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</si>
  <si>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</si>
  <si>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</si>
  <si>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</si>
  <si>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</si>
  <si>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</si>
  <si>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</si>
  <si>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</si>
  <si>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</si>
  <si>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</si>
  <si>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</si>
  <si>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</si>
  <si>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</si>
  <si>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</si>
  <si>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</si>
  <si>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</si>
  <si>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</si>
  <si>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</si>
  <si>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</si>
  <si>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</si>
  <si>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</si>
  <si>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</si>
  <si>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</si>
  <si>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</si>
  <si>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</si>
  <si>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</si>
  <si>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</si>
  <si>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</si>
  <si>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</si>
  <si>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</si>
  <si>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</si>
  <si>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</si>
  <si>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</si>
  <si>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</si>
  <si>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</si>
  <si>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</si>
  <si>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</si>
  <si>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</si>
  <si>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</si>
  <si>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</si>
  <si>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</si>
  <si>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</si>
  <si>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</si>
  <si>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</si>
  <si>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</si>
  <si>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</si>
  <si>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</si>
  <si>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</si>
  <si>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</si>
  <si>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</si>
  <si>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</si>
  <si>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</si>
  <si>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</si>
  <si>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</si>
  <si>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</si>
  <si>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</si>
  <si>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</si>
  <si>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</si>
  <si>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</si>
  <si>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</si>
  <si>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</si>
  <si>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</si>
  <si>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</si>
  <si>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</si>
  <si>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</si>
  <si>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</si>
  <si>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</si>
  <si>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</si>
  <si>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</si>
  <si>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</si>
  <si>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</si>
  <si>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</si>
  <si>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</si>
  <si>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</si>
  <si>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</si>
  <si>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</si>
  <si>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</si>
  <si>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</si>
  <si>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</si>
  <si>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</si>
  <si>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</si>
  <si>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</si>
  <si>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</si>
  <si>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</si>
  <si>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</si>
  <si>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</si>
  <si>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</si>
  <si>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</si>
  <si>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</si>
  <si>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</si>
  <si>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</si>
  <si>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</si>
  <si>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</si>
  <si>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</si>
  <si>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</si>
  <si>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</si>
  <si>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</si>
  <si>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</si>
  <si>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</si>
  <si>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</si>
  <si>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</si>
  <si>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</si>
  <si>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</si>
  <si>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</si>
  <si>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</si>
  <si>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</si>
  <si>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</si>
  <si>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</si>
  <si>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</si>
  <si>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</si>
  <si>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</si>
  <si>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</si>
  <si>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</si>
  <si>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</si>
  <si>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</si>
  <si>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</si>
  <si>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</si>
  <si>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</si>
  <si>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</si>
  <si>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</si>
  <si>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</si>
  <si>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</si>
  <si>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</si>
  <si>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</si>
  <si>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</si>
  <si>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</si>
  <si>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</si>
  <si>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</si>
  <si>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</si>
  <si>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</si>
  <si>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</si>
  <si>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</si>
  <si>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</si>
  <si>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</si>
  <si>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</si>
  <si>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</si>
  <si>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</si>
  <si>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</si>
  <si>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</si>
  <si>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</si>
  <si>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</si>
  <si>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</si>
  <si>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</si>
  <si>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</si>
  <si>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</si>
  <si>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</si>
  <si>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</si>
  <si>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</si>
  <si>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</si>
  <si>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</si>
  <si>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</si>
  <si>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</si>
  <si>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</si>
  <si>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</si>
  <si>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</si>
  <si>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</si>
  <si>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</si>
  <si>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</si>
  <si>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</si>
  <si>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</si>
  <si>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</si>
  <si>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</si>
  <si>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</si>
  <si>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</si>
  <si>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</si>
  <si>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</si>
  <si>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</si>
  <si>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</si>
  <si>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</si>
  <si>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</si>
  <si>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</si>
  <si>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</si>
  <si>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</si>
  <si>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</si>
  <si>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</si>
  <si>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</si>
  <si>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</si>
  <si>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</si>
  <si>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</si>
  <si>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</si>
  <si>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</si>
  <si>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</si>
  <si>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</si>
  <si>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</si>
  <si>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</si>
  <si>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</si>
  <si>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</si>
  <si>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</si>
  <si>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</si>
  <si>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</si>
  <si>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</si>
  <si>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</si>
  <si>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</si>
  <si>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</si>
  <si>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</si>
  <si>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</si>
  <si>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</si>
  <si>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</si>
  <si>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</si>
  <si>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</si>
  <si>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</si>
  <si>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</si>
  <si>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</si>
  <si>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</si>
  <si>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</si>
  <si>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</si>
  <si>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</si>
  <si>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</si>
  <si>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</si>
  <si>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</si>
  <si>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</si>
  <si>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</si>
  <si>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</si>
  <si>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</si>
  <si>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</si>
  <si>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</si>
  <si>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</si>
  <si>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</si>
  <si>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</si>
  <si>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</si>
  <si>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</si>
  <si>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</si>
  <si>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</si>
  <si>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</si>
  <si>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</si>
  <si>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</si>
  <si>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</si>
  <si>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</si>
  <si>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</si>
  <si>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</si>
  <si>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</si>
  <si>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</si>
  <si>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</si>
  <si>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</si>
  <si>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</si>
  <si>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</si>
  <si>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</si>
  <si>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</si>
  <si>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</si>
  <si>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</si>
  <si>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</si>
  <si>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</si>
  <si>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</si>
  <si>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</si>
  <si>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</si>
  <si>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</si>
  <si>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</si>
  <si>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</si>
  <si>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</si>
  <si>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</si>
  <si>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</si>
  <si>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</si>
  <si>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</si>
  <si>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</si>
  <si>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</si>
  <si>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</si>
  <si>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</si>
  <si>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</si>
  <si>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</si>
  <si>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</si>
  <si>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</si>
  <si>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</si>
  <si>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</si>
  <si>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</si>
  <si>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</si>
  <si>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</si>
  <si>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</si>
  <si>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</si>
  <si>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</si>
  <si>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</si>
  <si>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</si>
  <si>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</si>
  <si>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</si>
  <si>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</si>
  <si>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</si>
  <si>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</si>
  <si>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</si>
  <si>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</si>
  <si>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</si>
  <si>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</si>
  <si>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</si>
  <si>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</si>
  <si>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</si>
  <si>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</si>
  <si>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</si>
  <si>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</si>
  <si>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</si>
  <si>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</si>
  <si>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</si>
  <si>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</si>
  <si>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</si>
  <si>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</si>
  <si>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</si>
  <si>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</si>
  <si>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</si>
  <si>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</si>
  <si>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</si>
  <si>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</si>
  <si>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</si>
  <si>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</si>
  <si>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</si>
  <si>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</si>
  <si>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</si>
  <si>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</si>
  <si>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</si>
  <si>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</si>
  <si>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</si>
  <si>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</si>
  <si>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</si>
  <si>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</si>
  <si>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</si>
  <si>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</si>
  <si>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</si>
  <si>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</si>
  <si>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</si>
  <si>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</si>
  <si>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</si>
  <si>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</si>
  <si>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</si>
  <si>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</si>
  <si>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</si>
  <si>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</si>
  <si>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</si>
  <si>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</si>
  <si>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</si>
  <si>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</si>
  <si>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</si>
  <si>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</si>
  <si>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</si>
  <si>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</si>
  <si>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</si>
  <si>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</si>
  <si>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</si>
  <si>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</si>
  <si>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</si>
  <si>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</si>
  <si>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</si>
  <si>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</si>
  <si>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</si>
  <si>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</si>
  <si>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</si>
  <si>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</si>
  <si>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</si>
  <si>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</si>
  <si>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</si>
  <si>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</si>
  <si>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</si>
  <si>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</si>
  <si>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</si>
  <si>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</si>
  <si>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</si>
  <si>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</si>
  <si>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</si>
  <si>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</si>
  <si>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</si>
  <si>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</si>
  <si>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</si>
  <si>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</si>
  <si>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</si>
  <si>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</si>
  <si>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</si>
  <si>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</si>
  <si>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</si>
  <si>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</si>
  <si>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</si>
  <si>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</si>
  <si>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</si>
  <si>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</si>
  <si>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</si>
  <si>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</si>
  <si>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</si>
  <si>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</si>
  <si>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</si>
  <si>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</si>
  <si>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</si>
  <si>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</si>
  <si>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</si>
  <si>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</si>
  <si>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</si>
  <si>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</si>
  <si>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</si>
  <si>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</si>
  <si>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</si>
  <si>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</si>
  <si>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</si>
  <si>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</si>
  <si>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</si>
  <si>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</si>
  <si>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</si>
  <si>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</si>
  <si>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</si>
  <si>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</si>
  <si>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</si>
  <si>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</si>
  <si>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</si>
  <si>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</si>
  <si>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</si>
  <si>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</si>
  <si>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</si>
  <si>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</si>
  <si>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</si>
  <si>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</si>
  <si>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</si>
  <si>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</si>
  <si>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</si>
  <si>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</si>
  <si>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</si>
  <si>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</si>
  <si>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</si>
  <si>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</si>
  <si>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</si>
  <si>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</si>
  <si>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</si>
  <si>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</si>
  <si>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</si>
  <si>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</si>
  <si>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</si>
  <si>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</si>
  <si>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</si>
  <si>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</si>
  <si>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</si>
  <si>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</si>
  <si>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</si>
  <si>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</si>
  <si>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</si>
  <si>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</si>
  <si>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</si>
  <si>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</si>
  <si>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</si>
  <si>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</si>
  <si>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</si>
  <si>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</si>
  <si>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</si>
  <si>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</si>
  <si>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</si>
  <si>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</si>
  <si>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</si>
  <si>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</si>
  <si>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</si>
  <si>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</si>
  <si>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</si>
  <si>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</si>
  <si>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</si>
  <si>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</si>
  <si>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</si>
  <si>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</si>
  <si>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</si>
  <si>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</si>
  <si>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</si>
  <si>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</si>
  <si>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</si>
  <si>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</si>
  <si>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</si>
  <si>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</si>
  <si>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</si>
  <si>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</si>
  <si>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</si>
  <si>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</si>
  <si>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</si>
  <si>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</si>
  <si>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</si>
  <si>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</si>
  <si>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</si>
  <si>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</si>
  <si>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</si>
  <si>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</si>
  <si>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</si>
  <si>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</si>
  <si>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</si>
  <si>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</si>
  <si>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</si>
  <si>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</si>
  <si>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</si>
  <si>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</si>
  <si>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</si>
  <si>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</si>
  <si>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</si>
  <si>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</si>
  <si>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</si>
  <si>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</si>
  <si>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</si>
  <si>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</si>
  <si>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</si>
  <si>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</si>
  <si>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</si>
  <si>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</si>
  <si>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</si>
  <si>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</si>
  <si>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</si>
  <si>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</si>
  <si>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</si>
  <si>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</si>
  <si>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</si>
  <si>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</si>
  <si>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</si>
  <si>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</si>
  <si>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</si>
  <si>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</si>
  <si>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</si>
  <si>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</si>
  <si>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</si>
  <si>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</si>
  <si>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</si>
  <si>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</si>
  <si>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</si>
  <si>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</si>
  <si>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</si>
  <si>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</si>
  <si>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</si>
  <si>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</si>
  <si>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</si>
  <si>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</si>
  <si>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</si>
  <si>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</si>
  <si>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</si>
  <si>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</si>
  <si>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</si>
  <si>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</si>
  <si>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</si>
  <si>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</si>
  <si>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</si>
  <si>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</si>
  <si>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</si>
  <si>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</si>
  <si>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</si>
  <si>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</si>
  <si>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</si>
  <si>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</si>
  <si>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</si>
  <si>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</si>
  <si>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</si>
  <si>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</si>
  <si>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</si>
  <si>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</si>
  <si>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</si>
  <si>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</si>
  <si>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</si>
  <si>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</si>
  <si>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</si>
  <si>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</si>
  <si>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</si>
  <si>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</si>
  <si>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</si>
  <si>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</si>
  <si>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</si>
  <si>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</si>
  <si>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</si>
  <si>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</si>
  <si>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</si>
  <si>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</si>
  <si>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</si>
  <si>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</si>
  <si>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</si>
  <si>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</si>
  <si>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</si>
  <si>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</si>
  <si>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</si>
  <si>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</si>
  <si>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</si>
  <si>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</si>
  <si>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</si>
  <si>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</si>
  <si>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</si>
  <si>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</si>
  <si>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</si>
  <si>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</si>
  <si>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</si>
  <si>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</si>
  <si>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</si>
  <si>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</si>
  <si>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</si>
  <si>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</si>
  <si>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</si>
  <si>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</si>
  <si>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</si>
  <si>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</si>
  <si>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</si>
  <si>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</si>
  <si>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</si>
  <si>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</si>
  <si>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</si>
  <si>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</si>
  <si>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</si>
  <si>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</si>
  <si>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</si>
  <si>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</si>
  <si>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</si>
  <si>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</si>
  <si>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</si>
  <si>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</si>
  <si>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</si>
  <si>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</si>
  <si>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</si>
  <si>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</si>
  <si>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</si>
  <si>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</si>
  <si>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</si>
  <si>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</si>
  <si>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</si>
  <si>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</si>
  <si>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</si>
  <si>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</si>
  <si>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</si>
  <si>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</si>
  <si>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</si>
  <si>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</si>
  <si>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</si>
  <si>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</si>
  <si>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</si>
  <si>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</si>
  <si>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</si>
  <si>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</si>
  <si>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</si>
  <si>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</si>
  <si>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</si>
  <si>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</si>
  <si>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</si>
  <si>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</si>
  <si>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</si>
  <si>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</si>
  <si>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</si>
  <si>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</si>
  <si>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</si>
  <si>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</si>
  <si>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</si>
  <si>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</si>
  <si>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</si>
  <si>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</si>
  <si>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</si>
  <si>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</si>
  <si>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</si>
  <si>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</si>
  <si>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</si>
  <si>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</si>
  <si>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</si>
  <si>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</si>
  <si>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</si>
  <si>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</si>
  <si>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</si>
  <si>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</si>
  <si>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</si>
  <si>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</si>
  <si>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</si>
  <si>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</si>
  <si>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</si>
  <si>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</si>
  <si>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</si>
  <si>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</si>
  <si>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</si>
  <si>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</si>
  <si>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</si>
  <si>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</si>
  <si>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</si>
  <si>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</si>
  <si>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</si>
  <si>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</si>
  <si>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</si>
  <si>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</si>
  <si>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</si>
  <si>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</si>
  <si>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</si>
  <si>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</si>
  <si>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</si>
  <si>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</si>
  <si>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</si>
  <si>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</si>
  <si>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</si>
  <si>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</si>
  <si>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</si>
  <si>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</si>
  <si>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</si>
  <si>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</si>
  <si>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</si>
  <si>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</si>
  <si>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</si>
  <si>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</si>
  <si>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</si>
  <si>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</si>
  <si>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</si>
  <si>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</si>
  <si>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</si>
  <si>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</si>
  <si>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</si>
  <si>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</si>
  <si>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</si>
  <si>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</si>
  <si>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</si>
  <si>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</si>
  <si>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</si>
  <si>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</si>
  <si>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</si>
  <si>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</si>
  <si>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</si>
  <si>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</si>
  <si>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</si>
  <si>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</si>
  <si>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</si>
  <si>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</si>
  <si>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</si>
  <si>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</si>
  <si>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</si>
  <si>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</si>
  <si>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</si>
  <si>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</si>
  <si>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</si>
  <si>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</si>
  <si>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</si>
  <si>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</si>
  <si>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</si>
  <si>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</si>
  <si>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</si>
  <si>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</si>
  <si>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</si>
  <si>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</si>
  <si>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</si>
  <si>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</si>
  <si>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</si>
  <si>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</si>
  <si>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</si>
  <si>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</si>
  <si>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</si>
  <si>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</si>
  <si>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</si>
  <si>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</si>
  <si>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</si>
  <si>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</si>
  <si>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</si>
  <si>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</si>
  <si>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</si>
  <si>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</si>
  <si>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</si>
  <si>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</si>
  <si>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</si>
  <si>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</si>
  <si>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</si>
  <si>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</si>
  <si>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</si>
  <si>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</si>
  <si>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</si>
  <si>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</si>
  <si>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</si>
  <si>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</si>
  <si>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</si>
  <si>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</si>
  <si>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</si>
  <si>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</si>
  <si>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</si>
  <si>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</si>
  <si>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</si>
  <si>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</si>
  <si>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</si>
  <si>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</si>
  <si>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</si>
  <si>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</si>
  <si>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</si>
  <si>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</si>
  <si>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</si>
  <si>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</si>
  <si>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</si>
  <si>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</si>
  <si>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</si>
  <si>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</si>
  <si>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</si>
  <si>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</si>
  <si>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</si>
  <si>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</si>
  <si>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</si>
  <si>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</si>
  <si>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</si>
  <si>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</si>
  <si>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</si>
  <si>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</si>
  <si>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</si>
  <si>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</si>
  <si>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</si>
  <si>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</si>
  <si>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</si>
  <si>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</si>
  <si>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</si>
  <si>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</si>
  <si>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</si>
  <si>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</si>
  <si>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</si>
  <si>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</si>
  <si>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</si>
  <si>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</si>
  <si>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</si>
  <si>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</si>
  <si>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</si>
  <si>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</si>
  <si>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</si>
  <si>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</si>
  <si>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</si>
  <si>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</si>
  <si>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</si>
  <si>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</si>
  <si>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</si>
  <si>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</si>
  <si>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</si>
  <si>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</si>
  <si>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</si>
  <si>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</si>
  <si>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</si>
  <si>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</si>
  <si>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</si>
  <si>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</si>
  <si>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</si>
  <si>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</si>
  <si>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</si>
  <si>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</si>
  <si>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</si>
  <si>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</si>
  <si>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</si>
  <si>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</si>
  <si>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</si>
  <si>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</si>
  <si>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</si>
  <si>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</si>
  <si>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</si>
  <si>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</si>
  <si>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</si>
  <si>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</si>
  <si>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</si>
  <si>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</si>
  <si>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</si>
  <si>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</si>
  <si>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</si>
  <si>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</si>
  <si>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</si>
  <si>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</si>
  <si>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</si>
  <si>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</si>
  <si>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</si>
  <si>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</si>
  <si>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</si>
  <si>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</si>
  <si>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</si>
  <si>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</si>
  <si>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</si>
  <si>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</si>
  <si>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</si>
  <si>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</si>
  <si>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</si>
  <si>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</si>
  <si>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</si>
  <si>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</si>
  <si>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</si>
  <si>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</si>
  <si>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</si>
  <si>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</si>
  <si>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</si>
  <si>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</si>
  <si>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</si>
  <si>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</si>
  <si>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</si>
  <si>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</si>
  <si>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</si>
  <si>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</si>
  <si>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</si>
  <si>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</si>
  <si>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</si>
  <si>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</si>
  <si>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</si>
  <si>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</si>
  <si>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</si>
  <si>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</si>
  <si>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</si>
  <si>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</si>
  <si>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</si>
  <si>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</si>
  <si>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</si>
  <si>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</si>
  <si>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</si>
  <si>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</si>
  <si>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</si>
  <si>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</si>
  <si>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</si>
  <si>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</si>
  <si>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</si>
  <si>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</si>
  <si>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</si>
  <si>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</si>
  <si>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</si>
  <si>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</si>
  <si>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</si>
  <si>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</si>
  <si>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</si>
  <si>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</si>
  <si>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</si>
  <si>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</si>
  <si>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</si>
  <si>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</si>
  <si>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</si>
  <si>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</si>
  <si>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</si>
  <si>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</si>
  <si>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</si>
  <si>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</si>
  <si>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</si>
  <si>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</si>
  <si>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</si>
  <si>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</si>
  <si>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</si>
  <si>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</si>
  <si>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</si>
  <si>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</si>
  <si>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</si>
  <si>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</si>
  <si>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</si>
  <si>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</si>
  <si>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</si>
  <si>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</si>
  <si>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</si>
  <si>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</si>
  <si>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</si>
  <si>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</si>
  <si>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</si>
  <si>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</si>
  <si>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</si>
  <si>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</si>
  <si>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</si>
  <si>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</si>
  <si>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</si>
  <si>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</si>
  <si>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</si>
  <si>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</si>
  <si>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</si>
  <si>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</si>
  <si>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</si>
  <si>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</si>
  <si>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</si>
  <si>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</si>
  <si>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</si>
  <si>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</si>
  <si>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</si>
  <si>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</si>
  <si>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</si>
  <si>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</si>
  <si>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</si>
  <si>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</si>
  <si>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</si>
  <si>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</si>
  <si>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</si>
  <si>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</si>
  <si>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</si>
  <si>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</si>
  <si>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</si>
  <si>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</si>
  <si>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</si>
  <si>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</si>
  <si>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</si>
  <si>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</si>
  <si>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</si>
  <si>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</si>
  <si>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</si>
  <si>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</si>
  <si>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</si>
  <si>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</si>
  <si>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</si>
  <si>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</si>
  <si>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</si>
  <si>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</si>
  <si>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</si>
  <si>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</si>
  <si>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</si>
  <si>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</si>
  <si>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</si>
  <si>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</si>
  <si>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</si>
  <si>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</si>
  <si>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</si>
  <si>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</si>
  <si>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</si>
  <si>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</si>
  <si>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</si>
  <si>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</si>
  <si>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</si>
  <si>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</si>
  <si>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</si>
  <si>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</si>
  <si>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</si>
  <si>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</si>
  <si>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</si>
  <si>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</si>
  <si>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</si>
  <si>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</si>
  <si>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</si>
  <si>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</si>
  <si>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</si>
  <si>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</si>
  <si>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</si>
  <si>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</si>
  <si>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</si>
  <si>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</si>
  <si>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</si>
  <si>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</si>
  <si>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</si>
  <si>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</si>
  <si>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</si>
  <si>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</si>
  <si>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</si>
  <si>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</si>
  <si>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</si>
  <si>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</si>
  <si>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</si>
  <si>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</si>
  <si>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</si>
  <si>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</si>
  <si>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</si>
  <si>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</si>
  <si>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</si>
  <si>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</si>
  <si>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</si>
  <si>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</si>
  <si>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</si>
  <si>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</si>
  <si>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</si>
  <si>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</si>
  <si>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</si>
  <si>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</si>
  <si>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</si>
  <si>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</si>
  <si>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</si>
  <si>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</si>
  <si>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</si>
  <si>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</si>
  <si>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</si>
  <si>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</si>
  <si>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</si>
  <si>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</si>
  <si>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</si>
  <si>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</si>
  <si>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</si>
  <si>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</si>
  <si>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</si>
  <si>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</si>
  <si>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</si>
  <si>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</si>
  <si>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</si>
  <si>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</si>
  <si>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</si>
  <si>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</si>
  <si>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</si>
  <si>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</si>
  <si>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</si>
  <si>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</si>
  <si>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</si>
  <si>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</si>
  <si>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</si>
  <si>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</si>
  <si>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</si>
  <si>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</si>
  <si>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</si>
  <si>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</si>
  <si>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</si>
  <si>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</si>
  <si>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</si>
  <si>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</si>
  <si>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</si>
  <si>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</si>
  <si>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</si>
  <si>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</si>
  <si>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</si>
  <si>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</si>
  <si>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</si>
  <si>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</si>
  <si>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</si>
  <si>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</si>
  <si>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</si>
  <si>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</si>
  <si>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</si>
  <si>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</si>
  <si>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</si>
  <si>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</si>
  <si>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</si>
  <si>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</si>
  <si>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</si>
  <si>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</si>
  <si>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</si>
  <si>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</si>
  <si>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</si>
  <si>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</si>
  <si>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</si>
  <si>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</si>
  <si>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</si>
  <si>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</si>
  <si>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</si>
  <si>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</si>
  <si>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</si>
  <si>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</si>
  <si>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</si>
  <si>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</si>
  <si>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</si>
  <si>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</si>
  <si>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</si>
  <si>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</si>
  <si>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</si>
  <si>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</si>
  <si>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</si>
  <si>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</si>
  <si>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</si>
  <si>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</si>
  <si>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</si>
  <si>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</si>
  <si>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</si>
  <si>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</si>
  <si>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</si>
  <si>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</si>
  <si>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</si>
  <si>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</si>
  <si>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</si>
  <si>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</si>
  <si>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</si>
  <si>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</si>
  <si>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</si>
  <si>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</si>
  <si>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</si>
  <si>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</si>
  <si>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</si>
  <si>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</si>
  <si>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</si>
  <si>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</si>
  <si>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</si>
  <si>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</si>
  <si>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</si>
  <si>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</si>
  <si>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</si>
  <si>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</si>
  <si>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</si>
  <si>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</si>
  <si>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</si>
  <si>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</si>
  <si>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</si>
  <si>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</si>
  <si>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</si>
  <si>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</si>
  <si>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</si>
  <si>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</si>
  <si>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</si>
  <si>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</si>
  <si>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</si>
  <si>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</si>
  <si>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</si>
  <si>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</si>
  <si>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</si>
  <si>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</si>
  <si>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</si>
  <si>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</si>
  <si>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</si>
  <si>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</si>
  <si>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</si>
  <si>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</si>
  <si>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</si>
  <si>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</si>
  <si>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</si>
  <si>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</si>
  <si>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</si>
  <si>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</si>
  <si>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</si>
  <si>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</si>
  <si>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</si>
  <si>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</si>
  <si>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</si>
  <si>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</si>
  <si>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</si>
  <si>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</si>
  <si>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</si>
  <si>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</si>
  <si>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</si>
  <si>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</si>
  <si>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</si>
  <si>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</si>
  <si>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</si>
  <si>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</si>
  <si>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</si>
  <si>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</si>
  <si>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</si>
  <si>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</si>
  <si>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</si>
  <si>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</si>
  <si>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</si>
  <si>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</si>
  <si>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</si>
  <si>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</si>
  <si>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</si>
  <si>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</si>
  <si>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</si>
  <si>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</si>
  <si>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</si>
  <si>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</si>
  <si>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</si>
  <si>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</si>
  <si>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</si>
  <si>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</si>
  <si>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</si>
  <si>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</si>
  <si>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</si>
  <si>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</si>
  <si>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</si>
  <si>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</si>
  <si>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</si>
  <si>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</si>
  <si>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</si>
  <si>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</si>
  <si>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</si>
  <si>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</si>
  <si>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</si>
  <si>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</si>
  <si>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</si>
  <si>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</si>
  <si>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</si>
  <si>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</si>
  <si>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</si>
  <si>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</si>
  <si>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</si>
  <si>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</si>
  <si>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</si>
  <si>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</si>
  <si>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</si>
  <si>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</si>
  <si>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</si>
  <si>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</si>
  <si>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</si>
  <si>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</si>
  <si>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</si>
  <si>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</si>
  <si>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</si>
  <si>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</si>
  <si>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</si>
  <si>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</si>
  <si>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</si>
  <si>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</si>
  <si>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</si>
  <si>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</si>
  <si>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</si>
  <si>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</si>
  <si>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</si>
  <si>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</si>
  <si>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</si>
  <si>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</si>
  <si>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</si>
  <si>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</si>
  <si>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</si>
  <si>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</si>
  <si>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</si>
  <si>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</si>
  <si>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</si>
  <si>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</si>
  <si>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</si>
  <si>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</si>
  <si>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</si>
  <si>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</si>
  <si>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</si>
  <si>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</si>
  <si>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</si>
  <si>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</si>
  <si>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</si>
  <si>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</si>
  <si>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</si>
  <si>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</si>
  <si>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</si>
  <si>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</si>
  <si>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</si>
  <si>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</si>
  <si>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</si>
  <si>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</si>
  <si>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</si>
  <si>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</si>
  <si>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</si>
  <si>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</si>
  <si>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</si>
  <si>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</si>
  <si>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</si>
  <si>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</si>
  <si>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</si>
  <si>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</si>
  <si>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</si>
  <si>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</si>
  <si>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</si>
  <si>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</si>
  <si>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</si>
  <si>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</si>
  <si>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</si>
  <si>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</si>
  <si>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</si>
  <si>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</si>
  <si>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</si>
  <si>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</si>
  <si>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</si>
  <si>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</si>
  <si>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</si>
  <si>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</si>
  <si>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</si>
  <si>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</si>
  <si>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</si>
  <si>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</si>
  <si>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</si>
  <si>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</si>
  <si>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</si>
  <si>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</si>
  <si>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</si>
  <si>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</si>
  <si>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</si>
  <si>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</si>
  <si>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</si>
  <si>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</si>
  <si>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</si>
  <si>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</si>
  <si>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</si>
  <si>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</si>
  <si>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</si>
  <si>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</si>
  <si>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</si>
  <si>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</si>
  <si>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</si>
  <si>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</si>
  <si>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</si>
  <si>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</si>
  <si>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</si>
  <si>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</si>
  <si>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</si>
  <si>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</si>
  <si>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</si>
  <si>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</si>
  <si>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</si>
  <si>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</si>
  <si>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</si>
  <si>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</si>
  <si>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</si>
  <si>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</si>
  <si>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</si>
  <si>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</si>
  <si>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</si>
  <si>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</si>
  <si>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</si>
  <si>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</si>
  <si>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</si>
  <si>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</si>
  <si>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</si>
  <si>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</si>
  <si>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</si>
  <si>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</si>
  <si>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</si>
  <si>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</si>
  <si>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</si>
  <si>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</si>
  <si>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</si>
  <si>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</si>
  <si>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</si>
  <si>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</si>
  <si>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</si>
  <si>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</si>
  <si>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</si>
  <si>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</si>
  <si>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</si>
  <si>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</si>
  <si>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</si>
  <si>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</si>
  <si>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</si>
  <si>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</si>
  <si>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</si>
  <si>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</si>
  <si>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</si>
  <si>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</si>
  <si>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</si>
  <si>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</si>
  <si>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</si>
  <si>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</si>
  <si>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</si>
  <si>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</si>
  <si>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</si>
  <si>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</si>
  <si>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</si>
  <si>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</si>
  <si>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</si>
  <si>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</si>
  <si>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</si>
  <si>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</si>
  <si>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</si>
  <si>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</si>
  <si>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</si>
  <si>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</si>
  <si>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</si>
  <si>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</si>
  <si>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</si>
  <si>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</si>
  <si>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</si>
  <si>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</si>
  <si>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</si>
  <si>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</si>
  <si>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</si>
  <si>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</si>
  <si>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</si>
  <si>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</si>
  <si>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</si>
  <si>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</si>
  <si>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</si>
  <si>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</si>
  <si>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</si>
  <si>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</si>
  <si>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</si>
  <si>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</si>
  <si>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</si>
  <si>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</si>
  <si>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</si>
  <si>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</si>
  <si>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</si>
  <si>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</si>
  <si>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</si>
  <si>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</si>
  <si>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</si>
  <si>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</si>
  <si>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</si>
  <si>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</si>
  <si>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</si>
  <si>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</si>
  <si>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</si>
  <si>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</si>
  <si>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</si>
  <si>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</si>
  <si>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</si>
  <si>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</si>
  <si>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</si>
  <si>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</si>
  <si>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</si>
  <si>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</si>
  <si>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</si>
  <si>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</si>
  <si>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</si>
  <si>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</si>
  <si>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</si>
  <si>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</si>
  <si>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</si>
  <si>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</si>
  <si>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</si>
  <si>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</si>
  <si>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</si>
  <si>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</si>
  <si>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</si>
  <si>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</si>
  <si>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</si>
  <si>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</si>
  <si>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</si>
  <si>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</si>
  <si>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</si>
  <si>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</si>
  <si>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</si>
  <si>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</si>
  <si>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</si>
  <si>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</si>
  <si>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</si>
  <si>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</si>
  <si>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</si>
  <si>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</si>
  <si>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</si>
  <si>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</si>
  <si>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</si>
  <si>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</si>
  <si>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</si>
  <si>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</si>
  <si>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</si>
  <si>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</si>
  <si>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</si>
  <si>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</si>
  <si>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</si>
  <si>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</si>
  <si>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</si>
  <si>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</si>
  <si>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</si>
  <si>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</si>
  <si>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</si>
  <si>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</si>
  <si>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</si>
  <si>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</si>
  <si>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</si>
  <si>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</si>
  <si>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</si>
  <si>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</si>
  <si>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</si>
  <si>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</si>
  <si>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</si>
  <si>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</si>
  <si>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</si>
  <si>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</si>
  <si>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</si>
  <si>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</si>
  <si>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</si>
  <si>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</si>
  <si>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</si>
  <si>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</si>
  <si>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</si>
  <si>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</si>
  <si>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</si>
  <si>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</si>
  <si>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</si>
  <si>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</si>
  <si>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</si>
  <si>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</si>
  <si>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</si>
  <si>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</si>
  <si>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</si>
  <si>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</si>
  <si>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</si>
  <si>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</si>
  <si>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</si>
  <si>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</si>
  <si>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</si>
  <si>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</si>
  <si>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</si>
  <si>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</si>
  <si>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</si>
  <si>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</si>
  <si>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</si>
  <si>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</si>
  <si>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</si>
  <si>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</si>
  <si>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</si>
  <si>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</si>
  <si>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</si>
  <si>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</si>
  <si>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</si>
  <si>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</si>
  <si>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</si>
  <si>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</si>
  <si>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</si>
  <si>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</si>
  <si>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</si>
  <si>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</si>
  <si>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</si>
  <si>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</si>
  <si>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</si>
  <si>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</si>
  <si>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</si>
  <si>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</si>
  <si>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</si>
  <si>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</si>
  <si>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</si>
  <si>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</si>
  <si>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</si>
  <si>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</si>
  <si>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</si>
  <si>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</si>
  <si>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</si>
  <si>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</si>
  <si>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</si>
  <si>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</si>
  <si>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</si>
  <si>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</si>
  <si>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</si>
  <si>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</si>
  <si>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</si>
  <si>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</si>
  <si>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</si>
  <si>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</si>
  <si>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</si>
  <si>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</si>
  <si>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</si>
  <si>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</si>
  <si>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</si>
  <si>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</si>
  <si>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</si>
  <si>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</si>
  <si>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</si>
  <si>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</si>
  <si>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</si>
  <si>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</si>
  <si>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</si>
  <si>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</si>
  <si>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</si>
  <si>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</si>
  <si>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</si>
  <si>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</si>
  <si>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</si>
  <si>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</si>
  <si>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</si>
  <si>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</si>
  <si>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</si>
  <si>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</si>
  <si>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</si>
  <si>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</si>
  <si>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</si>
  <si>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</si>
  <si>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</si>
  <si>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</si>
  <si>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</si>
  <si>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</si>
  <si>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</si>
  <si>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</si>
  <si>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</si>
  <si>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</si>
  <si>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</si>
  <si>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</si>
  <si>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</si>
  <si>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</si>
  <si>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</si>
  <si>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</si>
  <si>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</si>
  <si>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</si>
  <si>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</si>
  <si>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</si>
  <si>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</si>
  <si>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</si>
  <si>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</si>
  <si>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</si>
  <si>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</si>
  <si>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</si>
  <si>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</si>
  <si>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</si>
  <si>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</si>
  <si>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</si>
  <si>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</si>
  <si>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</si>
  <si>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</si>
  <si>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</si>
  <si>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</si>
  <si>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</si>
  <si>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</si>
  <si>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</si>
  <si>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</si>
  <si>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</si>
  <si>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</si>
  <si>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</si>
  <si>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</si>
  <si>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</si>
  <si>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</si>
  <si>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</si>
  <si>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</si>
  <si>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</si>
  <si>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</si>
  <si>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</si>
  <si>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</si>
  <si>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</si>
  <si>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</si>
  <si>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</si>
  <si>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</si>
  <si>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</si>
  <si>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</si>
  <si>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</si>
  <si>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</si>
  <si>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</si>
  <si>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</si>
  <si>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</si>
  <si>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</si>
  <si>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</si>
  <si>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</si>
  <si>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</si>
  <si>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</si>
  <si>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</si>
  <si>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</si>
  <si>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</si>
  <si>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</si>
  <si>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</si>
  <si>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</si>
  <si>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</si>
  <si>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</si>
  <si>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</si>
  <si>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</si>
  <si>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</si>
  <si>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</si>
  <si>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</si>
  <si>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</si>
  <si>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</si>
  <si>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</si>
  <si>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</si>
  <si>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</si>
  <si>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</si>
  <si>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</si>
  <si>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</si>
  <si>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</si>
  <si>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</si>
  <si>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</si>
  <si>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</si>
  <si>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</si>
  <si>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</si>
  <si>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</si>
  <si>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</si>
  <si>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</si>
  <si>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</si>
  <si>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</si>
  <si>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</si>
  <si>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</si>
  <si>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</si>
  <si>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</si>
  <si>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</si>
  <si>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</si>
  <si>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</si>
  <si>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</si>
  <si>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</si>
  <si>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</si>
  <si>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</si>
  <si>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</si>
  <si>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</si>
  <si>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</si>
  <si>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</si>
  <si>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</si>
  <si>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</si>
  <si>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</si>
  <si>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</si>
  <si>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</si>
  <si>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</si>
  <si>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</si>
  <si>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</si>
  <si>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</si>
  <si>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</si>
  <si>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</si>
  <si>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</si>
  <si>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</si>
  <si>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</si>
  <si>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</si>
  <si>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</si>
  <si>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</si>
  <si>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</si>
  <si>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</si>
  <si>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</si>
  <si>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</si>
  <si>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</si>
  <si>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</si>
  <si>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</si>
  <si>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</si>
  <si>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</si>
  <si>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</si>
  <si>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</si>
  <si>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</si>
  <si>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</si>
  <si>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</si>
  <si>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</si>
  <si>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</si>
  <si>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</si>
  <si>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</si>
  <si>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</si>
  <si>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</si>
  <si>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</si>
  <si>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</si>
  <si>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</si>
  <si>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</si>
  <si>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</si>
  <si>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</si>
  <si>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</si>
  <si>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</si>
  <si>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</si>
  <si>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</si>
  <si>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</si>
  <si>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</si>
  <si>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</si>
  <si>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</si>
  <si>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</si>
  <si>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</si>
  <si>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</si>
  <si>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</si>
  <si>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</si>
  <si>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</si>
  <si>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</si>
  <si>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</si>
  <si>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</si>
  <si>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</si>
  <si>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</si>
  <si>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</si>
  <si>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</si>
  <si>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</si>
  <si>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</si>
  <si>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</si>
  <si>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</si>
  <si>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</si>
  <si>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</si>
  <si>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</si>
  <si>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</si>
  <si>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</si>
  <si>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</si>
  <si>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</si>
  <si>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</si>
  <si>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</si>
  <si>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</si>
  <si>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</si>
  <si>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</si>
  <si>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</si>
  <si>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</si>
  <si>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</si>
  <si>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</si>
  <si>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</si>
  <si>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</si>
  <si>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</si>
  <si>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</si>
  <si>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</si>
  <si>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</si>
  <si>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</si>
  <si>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</si>
  <si>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</si>
  <si>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</si>
  <si>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</si>
  <si>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</si>
  <si>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</si>
  <si>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</si>
  <si>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</si>
  <si>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</si>
  <si>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</si>
  <si>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</si>
  <si>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</si>
  <si>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</si>
  <si>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</si>
  <si>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</si>
  <si>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</si>
  <si>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</si>
  <si>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</si>
  <si>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</si>
  <si>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</si>
  <si>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</si>
  <si>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</si>
  <si>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</si>
  <si>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</si>
  <si>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</si>
  <si>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</si>
  <si>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</si>
  <si>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</si>
  <si>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</si>
  <si>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</si>
  <si>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</si>
  <si>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</si>
  <si>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</si>
  <si>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</si>
  <si>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</si>
  <si>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</si>
  <si>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</si>
  <si>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</si>
  <si>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</si>
  <si>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</si>
  <si>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</si>
  <si>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</si>
  <si>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</si>
  <si>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</si>
  <si>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</si>
  <si>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</si>
  <si>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</si>
  <si>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</si>
  <si>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</si>
  <si>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</si>
  <si>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</si>
  <si>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</si>
  <si>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</si>
  <si>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</si>
  <si>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</si>
  <si>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</si>
  <si>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</si>
  <si>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</si>
  <si>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</si>
  <si>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</si>
  <si>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</si>
  <si>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</si>
  <si>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</si>
  <si>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</si>
  <si>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</si>
  <si>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</si>
  <si>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</si>
  <si>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</si>
  <si>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</si>
  <si>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</si>
  <si>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</si>
  <si>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</si>
  <si>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</si>
  <si>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</si>
  <si>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</si>
  <si>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</si>
  <si>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</si>
  <si>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</si>
  <si>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</si>
  <si>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</si>
  <si>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</si>
  <si>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</si>
  <si>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</si>
  <si>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</si>
  <si>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</si>
  <si>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</si>
  <si>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</si>
  <si>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</si>
  <si>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</si>
  <si>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</si>
  <si>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</si>
  <si>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</si>
  <si>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</si>
  <si>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</si>
  <si>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</si>
  <si>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</si>
  <si>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</si>
  <si>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</si>
  <si>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</si>
  <si>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</si>
  <si>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</si>
  <si>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</si>
  <si>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</si>
  <si>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</si>
  <si>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</si>
  <si>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</si>
  <si>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</si>
  <si>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</si>
  <si>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</si>
  <si>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</si>
  <si>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</si>
  <si>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</si>
  <si>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</si>
  <si>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</si>
  <si>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</si>
  <si>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</si>
  <si>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</si>
  <si>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</si>
  <si>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</si>
  <si>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</si>
  <si>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</si>
  <si>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</si>
  <si>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</si>
  <si>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</si>
  <si>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</si>
  <si>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</si>
  <si>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</si>
  <si>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</si>
  <si>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</si>
  <si>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</si>
  <si>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</si>
  <si>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</si>
  <si>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</si>
  <si>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</si>
  <si>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</si>
  <si>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</si>
  <si>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</si>
  <si>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</si>
  <si>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</si>
  <si>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</si>
  <si>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</si>
  <si>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</si>
  <si>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</si>
  <si>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</si>
  <si>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</si>
  <si>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</si>
  <si>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</si>
  <si>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</si>
  <si>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</si>
  <si>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</si>
  <si>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</si>
  <si>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</si>
  <si>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</si>
  <si>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</si>
  <si>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</si>
  <si>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</si>
  <si>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</si>
  <si>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</si>
  <si>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</si>
  <si>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</si>
  <si>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</si>
  <si>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</si>
  <si>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</si>
  <si>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</si>
  <si>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</si>
  <si>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</si>
  <si>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</si>
  <si>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</si>
  <si>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</si>
  <si>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</si>
  <si>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</si>
  <si>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</si>
  <si>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</si>
  <si>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</si>
  <si>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</si>
  <si>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</si>
  <si>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</si>
  <si>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</si>
  <si>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</si>
  <si>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</si>
  <si>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</si>
  <si>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</si>
  <si>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</si>
  <si>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</si>
  <si>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</si>
  <si>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</si>
  <si>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</si>
  <si>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</si>
  <si>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</si>
  <si>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</si>
  <si>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</si>
  <si>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</si>
  <si>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</si>
  <si>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</si>
  <si>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</si>
  <si>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</si>
  <si>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</si>
  <si>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</si>
  <si>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</si>
  <si>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</si>
  <si>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</si>
  <si>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</si>
  <si>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</si>
  <si>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</si>
  <si>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</si>
  <si>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</si>
  <si>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</si>
  <si>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</si>
  <si>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</si>
  <si>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</si>
  <si>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</si>
  <si>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</si>
  <si>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</si>
  <si>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</si>
  <si>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</si>
  <si>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</si>
  <si>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</si>
  <si>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</si>
  <si>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</si>
  <si>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</si>
  <si>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</si>
  <si>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</si>
  <si>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</si>
  <si>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</si>
  <si>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</si>
  <si>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</si>
  <si>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</si>
  <si>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</si>
  <si>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</si>
  <si>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</si>
  <si>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</si>
  <si>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</si>
  <si>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</si>
  <si>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</si>
  <si>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</si>
  <si>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</si>
  <si>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</si>
  <si>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</si>
  <si>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</si>
  <si>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</si>
  <si>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</si>
  <si>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</si>
  <si>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</si>
  <si>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</si>
  <si>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</si>
  <si>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</si>
  <si>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</si>
  <si>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</si>
  <si>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</si>
  <si>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</si>
  <si>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</si>
  <si>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</si>
  <si>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</si>
  <si>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</si>
  <si>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</si>
  <si>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</si>
  <si>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</si>
  <si>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</si>
  <si>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</si>
  <si>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</si>
  <si>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</si>
  <si>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</si>
  <si>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</si>
  <si>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</si>
  <si>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</si>
  <si>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</si>
  <si>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</si>
  <si>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</si>
  <si>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</si>
  <si>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</si>
  <si>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</si>
  <si>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</si>
  <si>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</si>
  <si>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</si>
  <si>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</si>
  <si>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</si>
  <si>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</si>
  <si>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</si>
  <si>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</si>
  <si>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</si>
  <si>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</si>
  <si>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</si>
  <si>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</si>
  <si>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</si>
  <si>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</si>
  <si>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</si>
  <si>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</si>
  <si>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</si>
  <si>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</si>
  <si>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</si>
  <si>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</si>
  <si>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</si>
  <si>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</si>
  <si>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</si>
  <si>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</si>
  <si>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</si>
  <si>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</si>
  <si>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</si>
  <si>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</si>
  <si>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</si>
  <si>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</si>
  <si>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</si>
  <si>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</si>
  <si>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</si>
  <si>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</si>
  <si>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</si>
  <si>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</si>
  <si>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</si>
  <si>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</si>
  <si>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</si>
  <si>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</si>
  <si>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</si>
  <si>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</si>
  <si>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</si>
  <si>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</si>
  <si>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</si>
  <si>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</si>
  <si>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</si>
  <si>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</si>
  <si>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</si>
  <si>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</si>
  <si>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</si>
  <si>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</si>
  <si>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</si>
  <si>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</si>
  <si>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</si>
  <si>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</si>
  <si>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</si>
  <si>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</si>
  <si>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</si>
  <si>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</si>
  <si>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</si>
  <si>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</si>
  <si>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</si>
  <si>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</si>
  <si>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</si>
  <si>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</si>
  <si>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</si>
  <si>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</si>
  <si>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</si>
  <si>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</si>
  <si>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</si>
  <si>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</si>
  <si>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</si>
  <si>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</si>
  <si>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</si>
  <si>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</si>
  <si>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</si>
  <si>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</si>
  <si>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</si>
  <si>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</si>
  <si>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</si>
  <si>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</si>
  <si>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</si>
  <si>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</si>
  <si>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</si>
  <si>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</si>
  <si>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</si>
  <si>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</si>
  <si>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</si>
  <si>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</si>
  <si>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</si>
  <si>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</si>
  <si>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</si>
  <si>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</si>
  <si>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</si>
  <si>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</si>
  <si>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</si>
  <si>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</si>
  <si>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</si>
  <si>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</si>
  <si>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</si>
  <si>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</si>
  <si>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</si>
  <si>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</si>
  <si>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</si>
  <si>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</si>
  <si>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</si>
  <si>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</si>
  <si>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</si>
  <si>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</si>
  <si>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</si>
  <si>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</si>
  <si>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</si>
  <si>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</si>
  <si>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</si>
  <si>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</si>
  <si>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</si>
  <si>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</si>
  <si>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</si>
  <si>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</si>
  <si>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</si>
  <si>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</si>
  <si>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</si>
  <si>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</si>
  <si>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</si>
  <si>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</si>
  <si>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</si>
  <si>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</si>
  <si>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</si>
  <si>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</si>
  <si>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</si>
  <si>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</si>
  <si>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</si>
  <si>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</si>
  <si>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</si>
  <si>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</si>
  <si>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</si>
  <si>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</si>
  <si>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</si>
  <si>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</si>
  <si>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</si>
  <si>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</si>
  <si>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</si>
  <si>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</si>
  <si>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</si>
  <si>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</si>
  <si>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</si>
  <si>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</si>
  <si>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</si>
  <si>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</si>
  <si>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</si>
  <si>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</si>
  <si>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</si>
  <si>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</si>
  <si>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</si>
  <si>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</si>
  <si>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</si>
  <si>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</si>
  <si>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</si>
  <si>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</si>
  <si>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</si>
  <si>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</si>
  <si>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</si>
  <si>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</si>
  <si>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</si>
  <si>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</si>
  <si>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</si>
  <si>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</si>
  <si>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</si>
  <si>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</si>
  <si>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</si>
  <si>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</si>
  <si>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</si>
  <si>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</si>
  <si>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</si>
  <si>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</si>
  <si>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</si>
  <si>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</si>
  <si>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</si>
  <si>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</si>
  <si>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</si>
  <si>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</si>
  <si>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</si>
  <si>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</si>
  <si>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</si>
  <si>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</si>
  <si>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</si>
  <si>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</si>
  <si>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</si>
  <si>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</si>
  <si>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</si>
  <si>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</si>
  <si>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</si>
  <si>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</si>
  <si>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</si>
  <si>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</si>
  <si>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</si>
  <si>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</si>
  <si>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</si>
  <si>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</si>
  <si>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</si>
  <si>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</si>
  <si>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</si>
  <si>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</si>
  <si>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</si>
  <si>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</si>
  <si>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</si>
  <si>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</si>
  <si>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</si>
  <si>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</si>
  <si>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</si>
  <si>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</si>
  <si>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</si>
  <si>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</si>
  <si>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</si>
  <si>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</si>
  <si>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</si>
  <si>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</si>
  <si>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</si>
  <si>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</si>
  <si>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</si>
  <si>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</si>
  <si>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</si>
  <si>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</si>
  <si>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</si>
  <si>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</si>
  <si>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</si>
  <si>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</si>
  <si>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</si>
  <si>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</si>
  <si>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</si>
  <si>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</si>
  <si>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</si>
  <si>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</si>
  <si>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</si>
  <si>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</si>
  <si>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</si>
  <si>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</si>
  <si>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</si>
  <si>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</si>
  <si>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</si>
  <si>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</si>
  <si>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</si>
  <si>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</si>
  <si>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</si>
  <si>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</si>
  <si>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</si>
  <si>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</si>
  <si>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</si>
  <si>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</si>
  <si>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</si>
  <si>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</si>
  <si>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</si>
  <si>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</si>
  <si>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</si>
  <si>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</si>
  <si>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</si>
  <si>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</si>
  <si>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</si>
  <si>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</si>
  <si>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</si>
  <si>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</si>
  <si>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</si>
  <si>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</si>
  <si>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</si>
  <si>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</si>
  <si>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</si>
  <si>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</si>
  <si>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</si>
  <si>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</si>
  <si>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</si>
  <si>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</si>
  <si>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</si>
  <si>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</si>
  <si>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</si>
  <si>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</si>
  <si>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</si>
  <si>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</si>
  <si>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</si>
  <si>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</si>
  <si>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</si>
  <si>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</si>
  <si>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</si>
  <si>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</si>
  <si>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</si>
  <si>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</si>
  <si>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</si>
  <si>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</si>
  <si>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</si>
  <si>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</si>
  <si>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</si>
  <si>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</si>
  <si>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</si>
  <si>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</si>
  <si>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</si>
  <si>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</si>
  <si>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</si>
  <si>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</si>
  <si>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</si>
  <si>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</si>
  <si>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</si>
  <si>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</si>
  <si>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</si>
  <si>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</si>
  <si>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</si>
  <si>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</si>
  <si>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</si>
  <si>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</si>
  <si>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</si>
  <si>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</si>
  <si>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</si>
  <si>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</si>
  <si>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</si>
  <si>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</si>
  <si>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</si>
  <si>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</si>
  <si>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</si>
  <si>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</si>
  <si>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</si>
  <si>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</si>
  <si>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</si>
  <si>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</si>
  <si>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</si>
  <si>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</si>
  <si>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</si>
  <si>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</si>
  <si>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</si>
  <si>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</si>
  <si>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</si>
  <si>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</si>
  <si>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</si>
  <si>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</si>
  <si>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</si>
  <si>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</si>
  <si>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</si>
  <si>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</si>
  <si>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</si>
  <si>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</si>
  <si>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</si>
  <si>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</si>
  <si>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</si>
  <si>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</si>
  <si>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</si>
  <si>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</si>
  <si>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</si>
  <si>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</si>
  <si>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</si>
  <si>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</si>
  <si>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</si>
  <si>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</si>
  <si>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</si>
  <si>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</si>
  <si>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</si>
  <si>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</si>
  <si>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</si>
  <si>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</si>
  <si>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</si>
  <si>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</si>
  <si>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</si>
  <si>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</si>
  <si>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</si>
  <si>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</si>
  <si>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</si>
  <si>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</si>
  <si>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</si>
  <si>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</si>
  <si>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</si>
  <si>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</si>
  <si>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</si>
  <si>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</si>
  <si>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</si>
  <si>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</si>
  <si>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</si>
  <si>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</si>
  <si>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</si>
  <si>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</si>
  <si>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</si>
  <si>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</si>
  <si>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</si>
  <si>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</si>
  <si>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</si>
  <si>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</si>
  <si>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</si>
  <si>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</si>
  <si>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</si>
  <si>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</si>
  <si>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</si>
  <si>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</si>
  <si>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</si>
  <si>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</si>
  <si>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</si>
  <si>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</si>
  <si>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</si>
  <si>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</si>
  <si>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</si>
  <si>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</si>
  <si>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</si>
  <si>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</si>
  <si>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</si>
  <si>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</si>
  <si>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</si>
  <si>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</si>
  <si>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</si>
  <si>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</si>
  <si>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</si>
  <si>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</si>
  <si>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</si>
  <si>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</si>
  <si>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</si>
  <si>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</si>
  <si>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</si>
  <si>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</si>
  <si>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</si>
  <si>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</si>
  <si>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</si>
  <si>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</si>
  <si>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</si>
  <si>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</si>
  <si>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</si>
  <si>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</si>
  <si>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</si>
  <si>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</si>
  <si>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</si>
  <si>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</si>
  <si>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</si>
  <si>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</si>
  <si>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</si>
  <si>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</si>
  <si>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</si>
  <si>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</si>
  <si>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</si>
  <si>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</si>
  <si>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</si>
  <si>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</si>
  <si>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</si>
  <si>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</si>
  <si>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</si>
  <si>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</si>
  <si>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</si>
  <si>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</si>
  <si>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</si>
  <si>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</si>
  <si>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</si>
  <si>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</si>
  <si>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</si>
  <si>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</si>
  <si>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</si>
  <si>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</si>
  <si>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</si>
  <si>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</si>
  <si>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</si>
  <si>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</si>
  <si>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</si>
  <si>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</si>
  <si>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</si>
  <si>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</si>
  <si>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</si>
  <si>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</si>
  <si>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</si>
  <si>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</si>
  <si>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</si>
  <si>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</si>
  <si>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</si>
  <si>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</si>
  <si>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</si>
  <si>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</si>
  <si>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</si>
  <si>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</si>
  <si>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</si>
  <si>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</si>
  <si>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</si>
  <si>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</si>
  <si>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</si>
  <si>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</si>
  <si>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</si>
  <si>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</si>
  <si>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</si>
  <si>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</si>
  <si>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</si>
  <si>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</si>
  <si>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</si>
  <si>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</si>
  <si>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</si>
  <si>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</si>
  <si>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</si>
  <si>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</si>
  <si>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</si>
  <si>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</si>
  <si>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</si>
  <si>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</si>
  <si>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</si>
  <si>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</si>
  <si>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</si>
  <si>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</si>
  <si>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</si>
  <si>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</si>
  <si>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</si>
  <si>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</si>
  <si>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</si>
  <si>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</si>
  <si>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</si>
  <si>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</si>
  <si>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</si>
  <si>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</si>
  <si>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</si>
  <si>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</si>
  <si>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</si>
  <si>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</si>
  <si>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</si>
  <si>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</si>
  <si>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</si>
  <si>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</si>
  <si>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</si>
  <si>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</si>
  <si>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</si>
  <si>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</si>
  <si>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</si>
  <si>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</si>
  <si>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</si>
  <si>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</si>
  <si>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</si>
  <si>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</si>
  <si>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</si>
  <si>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</si>
  <si>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</si>
  <si>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</si>
  <si>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</si>
  <si>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</si>
  <si>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</si>
  <si>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</si>
  <si>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</si>
  <si>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</si>
  <si>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</si>
  <si>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</si>
  <si>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</si>
  <si>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</si>
  <si>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</si>
  <si>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</si>
  <si>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</si>
  <si>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</si>
  <si>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</si>
  <si>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</si>
  <si>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</si>
  <si>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</si>
  <si>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</si>
  <si>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</si>
  <si>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</si>
  <si>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</si>
  <si>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</si>
  <si>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</si>
  <si>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</si>
  <si>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</si>
  <si>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</si>
  <si>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</si>
  <si>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</si>
  <si>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</si>
  <si>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</si>
  <si>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</si>
  <si>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</si>
  <si>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</si>
  <si>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</si>
  <si>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</si>
  <si>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</si>
  <si>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</si>
  <si>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</si>
  <si>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</si>
  <si>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</si>
  <si>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</si>
  <si>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</si>
  <si>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</si>
  <si>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</si>
  <si>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</si>
  <si>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</si>
  <si>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</si>
  <si>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</si>
  <si>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</si>
  <si>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</si>
  <si>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</si>
  <si>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</si>
  <si>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</si>
  <si>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</si>
  <si>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</si>
  <si>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</si>
  <si>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</si>
  <si>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</si>
  <si>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</si>
  <si>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</si>
  <si>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</si>
  <si>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</si>
  <si>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</si>
  <si>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</si>
  <si>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</si>
  <si>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</si>
  <si>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</si>
  <si>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</si>
  <si>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</si>
  <si>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</si>
  <si>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</si>
  <si>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</si>
  <si>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</si>
  <si>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</si>
  <si>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</si>
  <si>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</si>
  <si>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</si>
  <si>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</si>
  <si>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</si>
  <si>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</si>
  <si>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</si>
  <si>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</si>
  <si>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</si>
  <si>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</si>
  <si>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</si>
  <si>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</si>
  <si>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</si>
  <si>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</si>
  <si>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</si>
  <si>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</si>
  <si>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</si>
  <si>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</si>
  <si>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</si>
  <si>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</si>
  <si>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</si>
  <si>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</si>
  <si>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</si>
  <si>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</si>
  <si>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</si>
  <si>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</si>
  <si>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</si>
  <si>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</si>
  <si>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</si>
  <si>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</si>
  <si>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</si>
  <si>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</si>
  <si>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</si>
  <si>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</si>
  <si>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</si>
  <si>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</si>
  <si>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</si>
  <si>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</si>
  <si>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</si>
  <si>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</si>
  <si>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</si>
  <si>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</si>
  <si>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</si>
  <si>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</si>
  <si>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</si>
  <si>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</si>
  <si>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</si>
  <si>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</si>
  <si>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</si>
  <si>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</si>
  <si>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</si>
  <si>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</si>
  <si>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</si>
  <si>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</si>
  <si>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</si>
  <si>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</si>
  <si>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</si>
  <si>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</si>
  <si>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</si>
  <si>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</si>
  <si>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</si>
  <si>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</si>
  <si>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</si>
  <si>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</si>
  <si>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</si>
  <si>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</si>
  <si>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</si>
  <si>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</si>
  <si>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</si>
  <si>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</si>
  <si>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</si>
  <si>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</si>
  <si>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</si>
  <si>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</si>
  <si>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</si>
  <si>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</si>
  <si>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</si>
  <si>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</si>
  <si>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</si>
  <si>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</si>
  <si>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</si>
  <si>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</si>
  <si>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</si>
  <si>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</si>
  <si>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</si>
  <si>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</si>
  <si>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</si>
  <si>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</si>
  <si>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</si>
  <si>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</si>
  <si>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</si>
  <si>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</si>
  <si>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</si>
  <si>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</si>
  <si>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</si>
  <si>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</si>
  <si>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</si>
  <si>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</si>
  <si>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</si>
  <si>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</si>
  <si>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</si>
  <si>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</si>
  <si>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</si>
  <si>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</si>
  <si>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</si>
  <si>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</si>
  <si>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</si>
  <si>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</si>
  <si>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</si>
  <si>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</si>
  <si>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</si>
  <si>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</si>
  <si>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</si>
  <si>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</si>
  <si>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</si>
  <si>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</si>
  <si>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</si>
  <si>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</si>
  <si>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</si>
  <si>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</si>
  <si>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</si>
  <si>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</si>
  <si>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</si>
  <si>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</si>
  <si>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</si>
  <si>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</si>
  <si>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</si>
  <si>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</si>
  <si>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</si>
  <si>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</si>
  <si>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</si>
  <si>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</si>
  <si>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</si>
  <si>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</si>
  <si>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</si>
  <si>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</si>
  <si>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</si>
  <si>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</si>
  <si>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</si>
  <si>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</si>
  <si>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</si>
  <si>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</si>
  <si>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</si>
  <si>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</si>
  <si>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</si>
  <si>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</si>
  <si>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</si>
  <si>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</si>
  <si>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</si>
  <si>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</si>
  <si>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</si>
  <si>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</si>
  <si>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</si>
  <si>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</si>
  <si>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</si>
  <si>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</si>
  <si>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</si>
  <si>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</si>
  <si>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</si>
  <si>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</si>
  <si>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</si>
  <si>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</si>
  <si>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</si>
  <si>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</si>
  <si>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</si>
  <si>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</si>
  <si>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</si>
  <si>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</si>
  <si>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</si>
  <si>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</si>
  <si>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</si>
  <si>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</si>
  <si>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</si>
  <si>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</si>
  <si>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</si>
  <si>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</si>
  <si>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</si>
  <si>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</si>
  <si>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</si>
  <si>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</si>
  <si>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</si>
  <si>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</si>
  <si>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</si>
  <si>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</si>
  <si>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</si>
  <si>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</si>
  <si>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</si>
  <si>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</si>
  <si>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</si>
  <si>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</si>
  <si>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</si>
  <si>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</si>
  <si>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</si>
  <si>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</si>
  <si>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</si>
  <si>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</si>
  <si>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</si>
  <si>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</si>
  <si>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</si>
  <si>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</si>
  <si>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</si>
  <si>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</si>
  <si>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</si>
  <si>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</si>
  <si>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</si>
  <si>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</si>
  <si>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</si>
  <si>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</si>
  <si>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</si>
  <si>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</si>
  <si>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</si>
  <si>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</si>
  <si>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</si>
  <si>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</si>
  <si>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</si>
  <si>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</si>
  <si>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</si>
  <si>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</si>
  <si>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</si>
  <si>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</si>
  <si>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</si>
  <si>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</si>
  <si>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</si>
  <si>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</si>
  <si>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</si>
  <si>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</si>
  <si>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</si>
  <si>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</si>
  <si>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</si>
  <si>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</si>
  <si>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</si>
  <si>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</si>
  <si>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</si>
  <si>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</si>
  <si>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</si>
  <si>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</si>
  <si>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</si>
  <si>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</si>
  <si>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</si>
  <si>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</si>
  <si>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</si>
  <si>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</si>
  <si>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</si>
  <si>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</si>
  <si>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</si>
  <si>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</si>
  <si>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</si>
  <si>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</si>
  <si>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</si>
  <si>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</si>
  <si>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</si>
  <si>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</si>
  <si>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</si>
  <si>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</si>
  <si>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</si>
  <si>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</si>
  <si>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</si>
  <si>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</si>
  <si>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</si>
  <si>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</si>
  <si>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</si>
  <si>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</si>
  <si>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</si>
  <si>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</si>
  <si>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</si>
  <si>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</si>
  <si>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</si>
  <si>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</si>
  <si>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</si>
  <si>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</si>
  <si>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</si>
  <si>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</si>
  <si>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</si>
  <si>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</si>
  <si>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</si>
  <si>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</si>
  <si>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</si>
  <si>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</si>
  <si>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</si>
  <si>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</si>
  <si>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</si>
  <si>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</si>
  <si>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</si>
  <si>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</si>
  <si>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</si>
  <si>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</si>
  <si>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</si>
  <si>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</si>
  <si>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</si>
  <si>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</si>
  <si>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</si>
  <si>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</si>
  <si>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</si>
  <si>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</si>
  <si>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</si>
  <si>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</si>
  <si>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</si>
  <si>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</si>
  <si>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</si>
  <si>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</si>
  <si>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</si>
  <si>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</si>
  <si>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</si>
  <si>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</si>
  <si>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</si>
  <si>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</si>
  <si>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</si>
  <si>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</si>
  <si>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</si>
  <si>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</si>
  <si>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</si>
  <si>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</si>
  <si>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</si>
  <si>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</si>
  <si>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</si>
  <si>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</si>
  <si>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</si>
  <si>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</si>
  <si>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</si>
  <si>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</si>
  <si>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</si>
  <si>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</si>
  <si>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</si>
  <si>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</si>
  <si>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</si>
  <si>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</si>
  <si>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</si>
  <si>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</si>
  <si>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</si>
  <si>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</si>
  <si>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</si>
  <si>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</si>
  <si>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</si>
  <si>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</si>
  <si>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</si>
  <si>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</si>
  <si>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</si>
  <si>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</si>
  <si>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</si>
  <si>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</si>
  <si>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</si>
  <si>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</si>
  <si>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</si>
  <si>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</si>
  <si>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</si>
  <si>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</si>
  <si>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</si>
  <si>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</si>
  <si>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</si>
  <si>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</si>
  <si>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</si>
  <si>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</si>
  <si>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</si>
  <si>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</si>
  <si>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</si>
  <si>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</si>
  <si>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</si>
  <si>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</si>
  <si>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</si>
  <si>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</si>
  <si>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</si>
  <si>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</si>
  <si>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</si>
  <si>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</si>
  <si>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</si>
  <si>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</si>
  <si>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</si>
  <si>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</si>
  <si>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</si>
  <si>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</si>
  <si>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</si>
  <si>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</si>
  <si>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</si>
  <si>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</si>
  <si>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</si>
  <si>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</si>
  <si>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</si>
  <si>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</si>
  <si>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</si>
  <si>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</si>
  <si>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</si>
  <si>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</si>
  <si>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</si>
  <si>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</si>
  <si>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</si>
  <si>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</si>
  <si>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</si>
  <si>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</si>
  <si>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</si>
  <si>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</si>
  <si>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</si>
  <si>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</si>
  <si>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</si>
  <si>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</si>
  <si>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</si>
  <si>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</si>
  <si>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</si>
  <si>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</si>
  <si>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</si>
  <si>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</si>
  <si>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</si>
  <si>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</si>
  <si>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</si>
  <si>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</si>
  <si>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</si>
  <si>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</si>
  <si>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</si>
  <si>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</si>
  <si>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</si>
  <si>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</si>
  <si>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</si>
  <si>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</si>
  <si>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</si>
  <si>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</si>
  <si>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</si>
  <si>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</si>
  <si>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</si>
  <si>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</si>
  <si>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</si>
  <si>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</si>
  <si>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</si>
  <si>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</si>
  <si>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</si>
  <si>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</si>
  <si>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</si>
  <si>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</si>
  <si>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</si>
  <si>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</si>
  <si>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</si>
  <si>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</si>
  <si>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</si>
  <si>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</si>
  <si>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</si>
  <si>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</si>
  <si>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</si>
  <si>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</si>
  <si>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</si>
  <si>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</si>
  <si>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</si>
  <si>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</si>
  <si>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</si>
  <si>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</si>
  <si>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</si>
  <si>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</si>
  <si>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</si>
  <si>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</si>
  <si>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</si>
  <si>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</si>
  <si>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</si>
  <si>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</si>
  <si>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</si>
  <si>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</si>
  <si>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</si>
  <si>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</si>
  <si>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</si>
  <si>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</si>
  <si>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</si>
  <si>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</si>
  <si>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</si>
  <si>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</si>
  <si>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</si>
  <si>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</si>
  <si>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</si>
  <si>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</si>
  <si>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</si>
  <si>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</si>
  <si>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</si>
  <si>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</si>
  <si>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</si>
  <si>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</si>
  <si>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</si>
  <si>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</si>
  <si>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</si>
  <si>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</si>
  <si>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</si>
  <si>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</si>
  <si>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</si>
  <si>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</si>
  <si>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</si>
  <si>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</si>
  <si>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</si>
  <si>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</si>
  <si>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</si>
  <si>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</si>
  <si>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</si>
  <si>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</si>
  <si>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</si>
  <si>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</si>
  <si>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</si>
  <si>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</si>
  <si>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</si>
  <si>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</si>
  <si>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</si>
  <si>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</si>
  <si>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</si>
  <si>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</si>
  <si>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</si>
  <si>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</si>
  <si>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</si>
  <si>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</si>
  <si>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</si>
  <si>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</si>
  <si>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</si>
  <si>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</si>
  <si>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</si>
  <si>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</si>
  <si>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</si>
  <si>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</si>
  <si>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</si>
  <si>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</si>
  <si>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</si>
  <si>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</si>
  <si>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</si>
  <si>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</si>
  <si>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</si>
  <si>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</si>
  <si>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</si>
  <si>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</si>
  <si>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</si>
  <si>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</si>
  <si>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</si>
  <si>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</si>
  <si>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</si>
  <si>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</si>
  <si>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</si>
  <si>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</si>
  <si>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</si>
  <si>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</si>
  <si>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</si>
  <si>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</si>
  <si>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</si>
  <si>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</si>
  <si>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</si>
  <si>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</si>
  <si>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</si>
  <si>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</si>
  <si>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</si>
  <si>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</si>
  <si>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</si>
  <si>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</si>
  <si>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</si>
  <si>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</si>
  <si>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</si>
  <si>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</si>
  <si>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</si>
  <si>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</si>
  <si>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</si>
  <si>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</si>
  <si>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</si>
  <si>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</si>
  <si>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</si>
  <si>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</si>
  <si>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</si>
  <si>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</si>
  <si>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</si>
  <si>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</si>
  <si>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</si>
  <si>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</si>
  <si>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</si>
  <si>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</si>
  <si>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</si>
  <si>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</si>
  <si>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</si>
  <si>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</si>
  <si>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</si>
  <si>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</si>
  <si>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</si>
  <si>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</si>
  <si>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</si>
  <si>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</si>
  <si>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</si>
  <si>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</si>
  <si>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</si>
  <si>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</si>
  <si>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</si>
  <si>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</si>
  <si>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</si>
  <si>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</si>
  <si>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</si>
  <si>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</si>
  <si>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</si>
  <si>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</si>
  <si>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</si>
  <si>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</si>
  <si>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</si>
  <si>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</si>
  <si>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</si>
  <si>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</si>
  <si>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</si>
  <si>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</si>
  <si>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</si>
  <si>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</si>
  <si>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</si>
  <si>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</si>
  <si>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</si>
  <si>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</si>
  <si>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</si>
  <si>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</si>
  <si>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</si>
  <si>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</si>
  <si>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</si>
  <si>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</si>
  <si>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</si>
  <si>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</si>
  <si>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</si>
  <si>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</si>
  <si>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</si>
  <si>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</si>
  <si>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</si>
  <si>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</si>
  <si>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</si>
  <si>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</si>
  <si>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</si>
  <si>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</si>
  <si>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</si>
  <si>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</si>
  <si>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</si>
  <si>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</si>
  <si>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</si>
  <si>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</si>
  <si>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</si>
  <si>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</si>
  <si>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</si>
  <si>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</si>
  <si>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</si>
  <si>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</si>
  <si>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</si>
  <si>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</si>
  <si>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</si>
  <si>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</si>
  <si>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</si>
  <si>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</si>
  <si>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</si>
  <si>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</si>
  <si>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</si>
  <si>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</si>
  <si>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</si>
  <si>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</si>
  <si>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</si>
  <si>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</si>
  <si>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</si>
  <si>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</si>
  <si>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</si>
  <si>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</si>
  <si>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</si>
  <si>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</si>
  <si>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</si>
  <si>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</si>
  <si>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</si>
  <si>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</si>
  <si>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</si>
  <si>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</si>
  <si>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</si>
  <si>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</si>
  <si>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</si>
  <si>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</si>
  <si>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</si>
  <si>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</si>
  <si>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</si>
  <si>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</si>
  <si>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</si>
  <si>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</si>
  <si>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</si>
  <si>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</si>
  <si>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</si>
  <si>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</si>
  <si>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</si>
  <si>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</si>
  <si>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</si>
  <si>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</si>
  <si>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</si>
  <si>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</si>
  <si>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</si>
  <si>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</si>
  <si>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</si>
  <si>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</si>
  <si>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</si>
  <si>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</si>
  <si>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</si>
  <si>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</si>
  <si>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</si>
  <si>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</si>
  <si>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</si>
  <si>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</si>
  <si>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</si>
  <si>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</si>
  <si>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</si>
  <si>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</si>
  <si>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</si>
  <si>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</si>
  <si>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</si>
  <si>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</si>
  <si>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</si>
  <si>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</si>
  <si>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</si>
  <si>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</si>
  <si>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</si>
  <si>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</si>
  <si>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</si>
  <si>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</si>
  <si>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</si>
  <si>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</si>
  <si>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</si>
  <si>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</si>
  <si>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</si>
  <si>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</si>
  <si>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</si>
  <si>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</si>
  <si>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</si>
  <si>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</si>
  <si>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</si>
  <si>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</si>
  <si>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</si>
  <si>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</si>
  <si>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</si>
  <si>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</si>
  <si>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</si>
  <si>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</si>
  <si>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</si>
  <si>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</si>
  <si>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</si>
  <si>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</si>
  <si>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</si>
  <si>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</si>
  <si>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</si>
  <si>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</si>
  <si>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</si>
  <si>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</si>
  <si>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</si>
  <si>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</si>
  <si>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</si>
  <si>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</si>
  <si>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</si>
  <si>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</si>
  <si>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</si>
  <si>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</si>
  <si>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</si>
  <si>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</si>
  <si>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</si>
  <si>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</si>
  <si>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</si>
  <si>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</si>
  <si>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</si>
  <si>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</si>
  <si>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</si>
  <si>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</si>
  <si>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</si>
  <si>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</si>
  <si>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</si>
  <si>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</si>
  <si>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</si>
  <si>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</si>
  <si>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</si>
  <si>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</si>
  <si>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</si>
  <si>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</si>
  <si>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</si>
  <si>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</si>
  <si>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</si>
  <si>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</si>
  <si>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</si>
  <si>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</si>
  <si>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</si>
  <si>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</si>
  <si>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</si>
  <si>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</si>
  <si>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</si>
  <si>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</si>
  <si>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</si>
  <si>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</si>
  <si>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</si>
  <si>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</si>
  <si>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</si>
  <si>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</si>
  <si>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</si>
  <si>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</si>
  <si>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</si>
  <si>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</si>
  <si>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</si>
  <si>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</si>
  <si>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</si>
  <si>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</si>
  <si>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</si>
  <si>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</si>
  <si>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</si>
  <si>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</si>
  <si>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</si>
  <si>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</si>
  <si>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</si>
  <si>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</si>
  <si>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</si>
  <si>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</si>
  <si>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</si>
  <si>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</si>
  <si>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</si>
  <si>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</si>
  <si>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</si>
  <si>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</si>
  <si>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</si>
  <si>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</si>
  <si>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</si>
  <si>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</si>
  <si>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</si>
  <si>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</si>
  <si>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</si>
  <si>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</si>
  <si>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</si>
  <si>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</si>
  <si>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</si>
  <si>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</si>
  <si>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</si>
  <si>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</si>
  <si>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</si>
  <si>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</si>
  <si>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</si>
  <si>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</si>
  <si>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</si>
  <si>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</si>
  <si>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</si>
  <si>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</si>
  <si>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</si>
  <si>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</si>
  <si>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</si>
  <si>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</si>
  <si>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</si>
  <si>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</si>
  <si>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</si>
  <si>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</si>
  <si>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</si>
  <si>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</si>
  <si>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</si>
  <si>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</si>
  <si>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</si>
  <si>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</si>
  <si>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</si>
  <si>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</si>
  <si>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</si>
  <si>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</si>
  <si>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</si>
  <si>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</si>
  <si>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</si>
  <si>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</si>
  <si>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</si>
  <si>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</si>
  <si>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</si>
  <si>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</si>
  <si>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</si>
  <si>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</si>
  <si>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</si>
  <si>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</si>
  <si>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</si>
  <si>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</si>
  <si>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</si>
  <si>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</si>
  <si>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</si>
  <si>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</si>
  <si>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</si>
  <si>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</si>
  <si>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</si>
  <si>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</si>
  <si>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</si>
  <si>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</si>
  <si>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</si>
  <si>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</si>
  <si>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</si>
  <si>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</si>
  <si>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</si>
  <si>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</si>
  <si>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</si>
  <si>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</si>
  <si>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</si>
  <si>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</si>
  <si>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</si>
  <si>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</si>
  <si>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</si>
  <si>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</si>
  <si>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</si>
  <si>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</si>
  <si>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</si>
  <si>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</si>
  <si>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</si>
  <si>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</si>
  <si>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</si>
  <si>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</si>
  <si>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</si>
  <si>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</si>
  <si>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</si>
  <si>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</si>
  <si>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</si>
  <si>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</si>
  <si>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</si>
  <si>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</si>
  <si>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</si>
  <si>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</si>
  <si>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</si>
  <si>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</si>
  <si>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</si>
  <si>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</si>
  <si>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</si>
  <si>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</si>
  <si>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</si>
  <si>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</si>
  <si>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</si>
  <si>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</si>
  <si>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</si>
  <si>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</si>
  <si>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</si>
  <si>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</si>
  <si>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</si>
  <si>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</si>
  <si>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</si>
  <si>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</si>
  <si>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</si>
  <si>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</si>
  <si>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</si>
  <si>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</si>
  <si>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</si>
  <si>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</si>
  <si>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</si>
  <si>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</si>
  <si>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</si>
  <si>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</si>
  <si>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</si>
  <si>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</si>
  <si>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</si>
  <si>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</si>
  <si>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</si>
  <si>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</si>
  <si>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</si>
  <si>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</si>
  <si>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</si>
  <si>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</si>
  <si>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</si>
  <si>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</si>
  <si>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</si>
  <si>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</si>
  <si>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</si>
  <si>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</si>
  <si>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</si>
  <si>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</si>
  <si>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</si>
  <si>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</si>
  <si>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</si>
  <si>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</si>
  <si>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</si>
  <si>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</si>
  <si>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</si>
  <si>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</si>
  <si>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</si>
  <si>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</si>
  <si>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</si>
  <si>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</si>
  <si>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</si>
  <si>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</si>
  <si>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</si>
  <si>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</si>
  <si>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</si>
  <si>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</si>
  <si>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</si>
  <si>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</si>
  <si>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</si>
  <si>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</si>
  <si>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</si>
  <si>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</si>
  <si>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</si>
  <si>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</si>
  <si>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</si>
  <si>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</si>
  <si>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</si>
  <si>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</si>
  <si>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</si>
  <si>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</si>
  <si>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</si>
  <si>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</si>
  <si>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</si>
  <si>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</si>
  <si>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</si>
  <si>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</si>
  <si>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</si>
  <si>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</si>
  <si>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</si>
  <si>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</si>
  <si>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</si>
  <si>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</si>
  <si>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</si>
  <si>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</si>
  <si>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</si>
  <si>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</si>
  <si>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</si>
  <si>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</si>
  <si>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</si>
  <si>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</si>
  <si>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</si>
  <si>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</si>
  <si>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</si>
  <si>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</si>
  <si>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</si>
  <si>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</si>
  <si>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</si>
  <si>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</si>
  <si>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</si>
  <si>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</si>
  <si>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</si>
  <si>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</si>
  <si>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</si>
  <si>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</si>
  <si>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</si>
  <si>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</si>
  <si>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</si>
  <si>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</si>
  <si>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</si>
  <si>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</si>
  <si>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</si>
  <si>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</si>
  <si>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</si>
  <si>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</si>
  <si>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</si>
  <si>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</si>
  <si>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</si>
  <si>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</si>
  <si>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</si>
  <si>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</si>
  <si>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</si>
  <si>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</si>
  <si>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</si>
  <si>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</si>
  <si>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</si>
  <si>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</si>
  <si>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</si>
  <si>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</si>
  <si>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</si>
  <si>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</si>
  <si>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</si>
  <si>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</si>
  <si>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</si>
  <si>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</si>
  <si>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</si>
  <si>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</si>
  <si>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</si>
  <si>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</si>
  <si>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</si>
  <si>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</si>
  <si>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</si>
  <si>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</si>
  <si>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</si>
  <si>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</si>
  <si>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</si>
  <si>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</si>
  <si>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</si>
  <si>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</si>
  <si>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</si>
  <si>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</si>
  <si>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</si>
  <si>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</si>
  <si>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</si>
  <si>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</si>
  <si>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</si>
  <si>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</si>
  <si>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</si>
  <si>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</si>
  <si>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</si>
  <si>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</si>
  <si>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</si>
  <si>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</si>
  <si>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</si>
  <si>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</si>
  <si>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</si>
  <si>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</si>
  <si>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</si>
  <si>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</si>
  <si>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</si>
  <si>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</si>
  <si>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</si>
  <si>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</si>
  <si>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</si>
  <si>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</si>
  <si>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</si>
  <si>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</si>
  <si>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</si>
  <si>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</si>
  <si>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</si>
  <si>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</si>
  <si>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</si>
  <si>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</si>
  <si>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</si>
  <si>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</si>
  <si>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</si>
  <si>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</si>
  <si>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</si>
  <si>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</si>
  <si>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</si>
  <si>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</si>
  <si>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</si>
  <si>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</si>
  <si>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</si>
  <si>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</si>
  <si>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</si>
  <si>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</si>
  <si>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</si>
  <si>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</si>
  <si>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</si>
  <si>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</si>
  <si>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</si>
  <si>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</si>
  <si>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</si>
  <si>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</si>
  <si>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</si>
  <si>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</si>
  <si>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</si>
  <si>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</si>
  <si>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</si>
  <si>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</si>
  <si>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</si>
  <si>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</si>
  <si>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</si>
  <si>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</si>
  <si>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</si>
  <si>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</si>
  <si>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</si>
  <si>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</si>
  <si>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</si>
  <si>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</si>
  <si>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</si>
  <si>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</si>
  <si>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</si>
  <si>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</si>
  <si>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</si>
  <si>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</si>
  <si>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</si>
  <si>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</si>
  <si>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</si>
  <si>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</si>
  <si>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</si>
  <si>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</si>
  <si>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</si>
  <si>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</si>
  <si>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</si>
  <si>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</si>
  <si>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</si>
  <si>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</si>
  <si>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</si>
  <si>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</si>
  <si>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</si>
  <si>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</si>
  <si>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</si>
  <si>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</si>
  <si>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</si>
  <si>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</si>
  <si>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</si>
  <si>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</si>
  <si>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</si>
  <si>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</si>
  <si>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</si>
  <si>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</si>
  <si>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</si>
  <si>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</si>
  <si>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</si>
  <si>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</si>
  <si>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</si>
  <si>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</si>
  <si>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</si>
  <si>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</si>
  <si>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</si>
  <si>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</si>
  <si>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</si>
  <si>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</si>
  <si>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</si>
  <si>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</si>
  <si>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</si>
  <si>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</si>
  <si>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</si>
  <si>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</si>
  <si>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</si>
  <si>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</si>
  <si>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</si>
  <si>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</si>
  <si>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</si>
  <si>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</si>
  <si>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</si>
  <si>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</si>
  <si>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</si>
  <si>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</si>
  <si>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</si>
  <si>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</si>
  <si>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</si>
  <si>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</si>
  <si>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</si>
  <si>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</si>
  <si>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</si>
  <si>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</si>
  <si>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</si>
  <si>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</si>
  <si>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</si>
  <si>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</si>
  <si>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</si>
  <si>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</si>
  <si>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</si>
  <si>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</si>
  <si>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</si>
  <si>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</si>
  <si>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</si>
  <si>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</si>
  <si>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</si>
  <si>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</si>
  <si>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</si>
  <si>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</si>
  <si>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</si>
  <si>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</si>
  <si>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</si>
  <si>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</si>
  <si>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</si>
  <si>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</si>
  <si>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</si>
  <si>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</si>
  <si>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</si>
  <si>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</si>
  <si>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</si>
  <si>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</si>
  <si>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</si>
  <si>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</si>
  <si>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</si>
  <si>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</si>
  <si>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</si>
  <si>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</si>
  <si>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</si>
  <si>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</si>
  <si>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</si>
  <si>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</si>
  <si>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</si>
  <si>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</si>
  <si>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</si>
  <si>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</si>
  <si>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</si>
  <si>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</si>
  <si>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</si>
  <si>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</si>
  <si>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</si>
  <si>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</si>
  <si>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</si>
  <si>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</si>
  <si>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</si>
  <si>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</si>
  <si>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</si>
  <si>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</si>
  <si>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</si>
  <si>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</si>
  <si>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</si>
  <si>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</si>
  <si>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</si>
  <si>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</si>
  <si>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</si>
  <si>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</si>
  <si>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</si>
  <si>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</si>
  <si>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</si>
  <si>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</si>
  <si>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</si>
  <si>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</si>
  <si>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</si>
  <si>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</si>
  <si>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</si>
  <si>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</si>
  <si>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</si>
  <si>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</si>
  <si>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</si>
  <si>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</si>
  <si>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</si>
  <si>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</si>
  <si>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</si>
  <si>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</si>
  <si>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</si>
  <si>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</si>
  <si>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</si>
  <si>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</si>
  <si>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</si>
  <si>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</si>
  <si>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</si>
  <si>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</si>
  <si>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</si>
  <si>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</si>
  <si>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</si>
  <si>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</si>
  <si>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</si>
  <si>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</si>
  <si>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</si>
  <si>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</si>
  <si>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</si>
  <si>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</si>
  <si>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</si>
  <si>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</si>
  <si>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</si>
  <si>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</si>
  <si>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</si>
  <si>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</si>
  <si>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</si>
  <si>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</si>
  <si>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</si>
  <si>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</si>
  <si>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</si>
  <si>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</si>
  <si>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</si>
  <si>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</si>
  <si>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</si>
  <si>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</si>
  <si>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</si>
  <si>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</si>
  <si>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</si>
  <si>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</si>
  <si>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</si>
  <si>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</si>
  <si>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</si>
  <si>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</si>
  <si>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</si>
  <si>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</si>
  <si>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</si>
  <si>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</si>
  <si>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</si>
  <si>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</si>
  <si>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</si>
  <si>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</si>
  <si>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</si>
  <si>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</si>
  <si>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</si>
  <si>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</si>
  <si>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</si>
  <si>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</si>
  <si>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</si>
  <si>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</si>
  <si>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</si>
  <si>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</si>
  <si>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</si>
  <si>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</si>
  <si>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</si>
  <si>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</si>
  <si>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</si>
  <si>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</si>
  <si>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</si>
  <si>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</si>
  <si>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</si>
  <si>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</si>
  <si>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</si>
  <si>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</si>
  <si>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</si>
  <si>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</si>
  <si>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</si>
  <si>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</si>
  <si>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</si>
  <si>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</si>
  <si>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</si>
  <si>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</si>
  <si>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</si>
  <si>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</si>
  <si>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</si>
  <si>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</si>
  <si>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</si>
  <si>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</si>
  <si>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</si>
  <si>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</si>
  <si>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</si>
  <si>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</si>
  <si>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</si>
  <si>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</si>
  <si>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</si>
  <si>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</si>
  <si>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</si>
  <si>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</si>
  <si>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</si>
  <si>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</si>
  <si>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</si>
  <si>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</si>
  <si>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</si>
  <si>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</si>
  <si>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</si>
  <si>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</si>
  <si>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</si>
  <si>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</si>
  <si>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</si>
  <si>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</si>
  <si>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</si>
  <si>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</si>
  <si>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</si>
  <si>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</si>
  <si>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</si>
  <si>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</si>
  <si>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</si>
  <si>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</si>
  <si>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</si>
  <si>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</si>
  <si>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</si>
  <si>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</si>
  <si>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</si>
  <si>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</si>
  <si>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</si>
  <si>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</si>
  <si>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</si>
  <si>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</si>
  <si>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</si>
  <si>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</si>
  <si>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</si>
  <si>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</si>
  <si>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</si>
  <si>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</si>
  <si>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</si>
  <si>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</si>
  <si>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</si>
  <si>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</si>
  <si>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</si>
  <si>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</si>
  <si>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</si>
  <si>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</si>
  <si>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</si>
  <si>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</si>
  <si>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</si>
  <si>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</si>
  <si>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</si>
  <si>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</si>
  <si>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</si>
  <si>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</si>
  <si>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</si>
  <si>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</si>
  <si>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</si>
  <si>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</si>
  <si>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</si>
  <si>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</si>
  <si>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</si>
  <si>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</si>
  <si>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</si>
  <si>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</si>
  <si>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</si>
  <si>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</si>
  <si>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</si>
  <si>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</si>
  <si>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</si>
  <si>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</si>
  <si>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</si>
  <si>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</si>
  <si>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</si>
  <si>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</si>
  <si>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</si>
  <si>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</si>
  <si>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</si>
  <si>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</si>
  <si>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</si>
  <si>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</si>
  <si>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</si>
  <si>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</si>
  <si>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</si>
  <si>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</si>
  <si>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</si>
  <si>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</si>
  <si>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</si>
  <si>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</si>
  <si>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</si>
  <si>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</si>
  <si>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</si>
  <si>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</si>
  <si>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</si>
  <si>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</si>
  <si>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</si>
  <si>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</si>
  <si>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</si>
  <si>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</si>
  <si>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</si>
  <si>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</si>
  <si>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</si>
  <si>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</si>
  <si>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</si>
  <si>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</si>
  <si>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</si>
  <si>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</si>
  <si>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</si>
  <si>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</si>
  <si>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</si>
  <si>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</si>
  <si>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</si>
  <si>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</si>
  <si>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</si>
  <si>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</si>
  <si>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</si>
  <si>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</si>
  <si>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</si>
  <si>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</si>
  <si>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</si>
  <si>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</si>
  <si>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</si>
  <si>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</si>
  <si>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</si>
  <si>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</si>
  <si>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</si>
  <si>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</si>
  <si>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</si>
  <si>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</si>
  <si>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</si>
  <si>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</si>
  <si>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</si>
  <si>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</si>
  <si>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</si>
  <si>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</si>
  <si>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</si>
  <si>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</si>
  <si>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</si>
  <si>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</si>
  <si>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</si>
  <si>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</si>
  <si>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</si>
  <si>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</si>
  <si>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</si>
  <si>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</si>
  <si>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</si>
  <si>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</si>
  <si>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</si>
  <si>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</si>
  <si>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</si>
  <si>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</si>
  <si>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</si>
  <si>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</si>
  <si>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</si>
  <si>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</si>
  <si>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</si>
  <si>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</si>
  <si>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</si>
  <si>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</si>
  <si>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</si>
  <si>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</si>
  <si>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</si>
  <si>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</si>
  <si>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</si>
  <si>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</si>
  <si>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</si>
  <si>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</si>
  <si>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</si>
  <si>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</si>
  <si>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</si>
  <si>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</si>
  <si>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</si>
  <si>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</si>
  <si>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</si>
  <si>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</si>
  <si>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</si>
  <si>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</si>
  <si>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</si>
  <si>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</si>
  <si>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</si>
  <si>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</si>
  <si>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</si>
  <si>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</si>
  <si>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</si>
  <si>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</si>
  <si>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</si>
  <si>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</si>
  <si>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</si>
  <si>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</si>
  <si>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</si>
  <si>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</si>
  <si>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</si>
  <si>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</si>
  <si>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</si>
  <si>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</si>
  <si>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</si>
  <si>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</si>
  <si>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</si>
  <si>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</si>
  <si>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</si>
  <si>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</si>
  <si>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</si>
  <si>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</si>
  <si>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</si>
  <si>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</si>
  <si>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</si>
  <si>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</si>
  <si>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</si>
  <si>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</si>
  <si>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</si>
  <si>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</si>
  <si>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</si>
  <si>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</si>
  <si>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</si>
  <si>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</si>
  <si>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</si>
  <si>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</si>
  <si>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</si>
  <si>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</si>
  <si>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</si>
  <si>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</si>
  <si>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</si>
  <si>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</si>
  <si>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</si>
  <si>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</si>
  <si>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</si>
  <si>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</si>
  <si>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</si>
  <si>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</si>
  <si>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</si>
  <si>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</si>
  <si>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</si>
  <si>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</si>
  <si>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</si>
  <si>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</si>
  <si>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</si>
  <si>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</si>
  <si>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</si>
  <si>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</si>
  <si>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</si>
  <si>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</si>
  <si>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</si>
  <si>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</si>
  <si>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</si>
  <si>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</si>
  <si>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</si>
  <si>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</si>
  <si>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</si>
  <si>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</si>
  <si>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</si>
  <si>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</si>
  <si>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</si>
  <si>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</si>
  <si>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</si>
  <si>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</si>
  <si>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</si>
  <si>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</si>
  <si>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</si>
  <si>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</si>
  <si>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</si>
  <si>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</si>
  <si>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</si>
  <si>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</si>
  <si>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</si>
  <si>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</si>
  <si>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</si>
  <si>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</si>
  <si>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</si>
  <si>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</si>
  <si>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</si>
  <si>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</si>
  <si>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</si>
  <si>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</si>
  <si>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</si>
  <si>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</si>
  <si>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</si>
  <si>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</si>
  <si>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</si>
  <si>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</si>
  <si>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</si>
  <si>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</si>
  <si>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</si>
  <si>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</si>
  <si>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</si>
  <si>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</si>
  <si>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</si>
  <si>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</si>
  <si>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</si>
  <si>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</si>
  <si>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</si>
  <si>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</si>
  <si>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</si>
  <si>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</si>
  <si>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</si>
  <si>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</si>
  <si>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</si>
  <si>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</si>
  <si>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</si>
  <si>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</si>
  <si>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</si>
  <si>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</si>
  <si>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</si>
  <si>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</si>
  <si>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</si>
  <si>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</si>
  <si>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</si>
  <si>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</si>
  <si>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</si>
  <si>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</si>
  <si>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</si>
  <si>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</si>
  <si>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</si>
  <si>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</si>
  <si>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</si>
  <si>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</si>
  <si>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</si>
  <si>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</si>
  <si>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</si>
  <si>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</si>
  <si>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</si>
  <si>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</si>
  <si>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</si>
  <si>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</si>
  <si>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</si>
  <si>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</si>
  <si>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</si>
  <si>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</si>
  <si>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</si>
  <si>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</si>
  <si>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</si>
  <si>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</si>
  <si>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</si>
  <si>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</si>
  <si>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</si>
  <si>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</si>
  <si>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</si>
  <si>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</si>
  <si>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</si>
  <si>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</si>
  <si>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</si>
  <si>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</si>
  <si>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</si>
  <si>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</si>
  <si>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</si>
  <si>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</si>
  <si>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</si>
  <si>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</si>
  <si>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</si>
  <si>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</si>
  <si>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</si>
  <si>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</si>
  <si>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</si>
  <si>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</si>
  <si>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</si>
  <si>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</si>
  <si>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</si>
  <si>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</si>
  <si>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</si>
  <si>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</si>
  <si>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</si>
  <si>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</si>
  <si>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</si>
  <si>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</si>
  <si>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</si>
  <si>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</si>
  <si>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</si>
  <si>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</si>
  <si>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</si>
  <si>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</si>
  <si>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</si>
  <si>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</si>
  <si>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</si>
  <si>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</si>
  <si>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</si>
  <si>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</si>
  <si>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</si>
  <si>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</si>
  <si>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</si>
  <si>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</si>
  <si>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</si>
  <si>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</si>
  <si>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</si>
  <si>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</si>
  <si>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</si>
  <si>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</si>
  <si>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</si>
  <si>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</si>
  <si>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</si>
  <si>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</si>
  <si>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</si>
  <si>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</si>
  <si>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</si>
  <si>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</si>
  <si>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</si>
  <si>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</si>
  <si>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</si>
  <si>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</si>
  <si>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</si>
  <si>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</si>
  <si>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</si>
  <si>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</si>
  <si>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</si>
  <si>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</si>
  <si>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</si>
  <si>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</si>
  <si>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</si>
  <si>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</si>
  <si>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</si>
  <si>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</si>
  <si>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</si>
  <si>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</si>
  <si>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</si>
  <si>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</si>
  <si>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</si>
  <si>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</si>
  <si>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</si>
  <si>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</si>
  <si>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</si>
  <si>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</si>
  <si>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</si>
  <si>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</si>
  <si>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</si>
  <si>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</si>
  <si>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</si>
  <si>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</si>
  <si>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</si>
  <si>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</si>
  <si>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</si>
  <si>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</si>
  <si>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</si>
  <si>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</si>
  <si>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</si>
  <si>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</si>
  <si>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</si>
  <si>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</si>
  <si>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</si>
  <si>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</si>
  <si>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</si>
  <si>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</si>
  <si>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</si>
  <si>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</si>
  <si>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</si>
  <si>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</si>
  <si>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</si>
  <si>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</si>
  <si>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</si>
  <si>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</si>
  <si>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</si>
  <si>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</si>
  <si>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</si>
  <si>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</si>
  <si>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</si>
  <si>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</si>
  <si>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</si>
  <si>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</si>
  <si>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</si>
  <si>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</si>
  <si>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</si>
  <si>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</si>
  <si>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</si>
  <si>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</si>
  <si>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</si>
  <si>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</si>
  <si>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</si>
  <si>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</si>
  <si>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</si>
  <si>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</si>
  <si>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</si>
  <si>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</si>
  <si>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</si>
  <si>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</si>
  <si>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</si>
  <si>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</si>
  <si>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</si>
  <si>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</si>
  <si>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</si>
  <si>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</si>
  <si>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</si>
  <si>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</si>
  <si>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</si>
  <si>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</si>
  <si>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</si>
  <si>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</si>
  <si>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</si>
  <si>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</si>
  <si>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</si>
  <si>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</si>
  <si>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</si>
  <si>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</si>
  <si>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</si>
  <si>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</si>
  <si>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</si>
  <si>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</si>
  <si>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</si>
  <si>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</si>
  <si>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</si>
  <si>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</si>
  <si>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</si>
  <si>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</si>
  <si>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</si>
  <si>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</si>
  <si>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</si>
  <si>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</si>
  <si>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</si>
  <si>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</si>
  <si>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</si>
  <si>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</si>
  <si>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</si>
  <si>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</si>
  <si>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</si>
  <si>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</si>
  <si>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</si>
  <si>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</si>
  <si>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</si>
  <si>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</si>
  <si>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</si>
  <si>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</si>
  <si>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</si>
  <si>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</si>
  <si>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</si>
  <si>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</si>
  <si>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</si>
  <si>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</si>
  <si>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</si>
  <si>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</si>
  <si>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</si>
  <si>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</si>
  <si>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</si>
  <si>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</si>
  <si>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</si>
  <si>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</si>
  <si>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</si>
  <si>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</si>
  <si>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</si>
  <si>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</si>
  <si>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</si>
  <si>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</si>
  <si>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</si>
  <si>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</si>
  <si>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</si>
  <si>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</si>
  <si>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</si>
  <si>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</si>
  <si>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</si>
  <si>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</si>
  <si>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</si>
  <si>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</si>
  <si>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</si>
  <si>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</si>
  <si>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</si>
  <si>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</si>
  <si>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</si>
  <si>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</si>
  <si>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</si>
  <si>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</si>
  <si>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</si>
  <si>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</si>
  <si>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</si>
  <si>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</si>
  <si>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</si>
  <si>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</si>
  <si>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</si>
  <si>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</si>
  <si>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</si>
  <si>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</si>
  <si>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</si>
  <si>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</si>
  <si>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</si>
  <si>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</si>
  <si>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</si>
  <si>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</si>
  <si>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</si>
  <si>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</si>
  <si>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</si>
  <si>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</si>
  <si>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</si>
  <si>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</si>
  <si>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</si>
  <si>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</si>
  <si>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</si>
  <si>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</si>
  <si>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</si>
  <si>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</si>
  <si>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</si>
  <si>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</si>
  <si>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</si>
  <si>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</si>
  <si>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</si>
  <si>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</si>
  <si>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</si>
  <si>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</si>
  <si>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</si>
  <si>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</si>
  <si>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</si>
  <si>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</si>
  <si>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</si>
  <si>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</si>
  <si>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</si>
  <si>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</si>
  <si>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</si>
  <si>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</si>
  <si>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</si>
  <si>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</si>
  <si>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</si>
  <si>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</si>
  <si>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</si>
  <si>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</si>
  <si>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</si>
  <si>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</si>
  <si>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</si>
  <si>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</si>
  <si>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</si>
  <si>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</si>
  <si>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</si>
  <si>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</si>
  <si>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</si>
  <si>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</si>
  <si>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</si>
  <si>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</si>
  <si>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</si>
  <si>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</si>
  <si>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</si>
  <si>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</si>
  <si>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</si>
  <si>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</si>
  <si>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</si>
  <si>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</si>
  <si>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</si>
  <si>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</si>
  <si>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</si>
  <si>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</si>
  <si>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</si>
  <si>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</si>
  <si>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</si>
  <si>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</si>
  <si>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</si>
  <si>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</si>
  <si>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</si>
  <si>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</si>
  <si>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</si>
  <si>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</si>
  <si>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</si>
  <si>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</si>
  <si>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</si>
  <si>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</si>
  <si>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</si>
  <si>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</si>
  <si>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</si>
  <si>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</si>
  <si>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</si>
  <si>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</si>
  <si>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</si>
  <si>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</si>
  <si>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</si>
  <si>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</si>
  <si>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</si>
  <si>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</si>
  <si>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</si>
  <si>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</si>
  <si>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</si>
  <si>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</si>
  <si>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</si>
  <si>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</si>
  <si>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</si>
  <si>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</si>
  <si>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</si>
  <si>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</si>
  <si>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</si>
  <si>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</si>
  <si>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</si>
  <si>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</si>
  <si>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</si>
  <si>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</si>
  <si>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</si>
  <si>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</si>
  <si>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</si>
  <si>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</si>
  <si>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</si>
  <si>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</si>
  <si>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</si>
  <si>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</si>
  <si>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</si>
  <si>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</si>
  <si>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</si>
  <si>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</si>
  <si>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</si>
  <si>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</si>
  <si>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</si>
  <si>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</si>
  <si>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</si>
  <si>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</si>
  <si>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</si>
  <si>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</si>
  <si>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</si>
  <si>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</si>
  <si>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</si>
  <si>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</si>
  <si>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</si>
  <si>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</si>
  <si>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</si>
  <si>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</si>
  <si>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</si>
  <si>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</si>
  <si>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</si>
  <si>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</si>
  <si>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</si>
  <si>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</si>
  <si>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</si>
  <si>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</si>
  <si>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</si>
  <si>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</si>
  <si>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</si>
  <si>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</si>
  <si>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</si>
  <si>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</si>
  <si>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</si>
  <si>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</si>
  <si>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</si>
  <si>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</si>
  <si>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</si>
  <si>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</si>
  <si>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</si>
  <si>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</si>
  <si>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</si>
  <si>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</si>
  <si>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</si>
  <si>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</si>
  <si>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</si>
  <si>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</si>
  <si>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</si>
  <si>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</si>
  <si>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</si>
  <si>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</si>
  <si>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</si>
  <si>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</si>
  <si>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</si>
  <si>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</si>
  <si>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</si>
  <si>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</si>
  <si>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</si>
  <si>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</si>
  <si>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</si>
  <si>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</si>
  <si>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</si>
  <si>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</si>
  <si>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</si>
  <si>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</si>
  <si>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</si>
  <si>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</si>
  <si>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</si>
  <si>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</si>
  <si>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</si>
  <si>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</si>
  <si>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</si>
  <si>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</si>
  <si>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</si>
  <si>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</si>
  <si>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</si>
  <si>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</si>
  <si>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</si>
  <si>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</si>
  <si>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</si>
  <si>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</si>
  <si>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</si>
  <si>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</si>
  <si>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</si>
  <si>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</si>
  <si>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</si>
  <si>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</si>
  <si>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</si>
  <si>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</si>
  <si>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</si>
  <si>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</si>
  <si>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</si>
  <si>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</si>
  <si>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</si>
  <si>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</si>
  <si>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</si>
  <si>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</si>
  <si>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</si>
  <si>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</si>
  <si>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</si>
  <si>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</si>
  <si>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</si>
  <si>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</si>
  <si>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</si>
  <si>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</si>
  <si>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</si>
  <si>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</si>
  <si>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</si>
  <si>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</si>
  <si>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</si>
  <si>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</si>
  <si>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</si>
  <si>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</si>
  <si>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</si>
  <si>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</si>
  <si>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</si>
  <si>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</si>
  <si>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</si>
  <si>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</si>
  <si>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</si>
  <si>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</si>
  <si>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</si>
  <si>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</si>
  <si>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</si>
  <si>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</si>
  <si>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</si>
  <si>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</si>
  <si>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</si>
  <si>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</si>
  <si>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</si>
  <si>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</si>
  <si>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</si>
  <si>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</si>
  <si>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</si>
  <si>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</si>
  <si>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</si>
  <si>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</si>
  <si>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</si>
  <si>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</si>
  <si>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</si>
  <si>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</si>
  <si>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</si>
  <si>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</si>
  <si>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</si>
  <si>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</si>
  <si>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</si>
  <si>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</si>
  <si>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</si>
  <si>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</si>
  <si>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</si>
  <si>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</si>
  <si>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</si>
  <si>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</si>
  <si>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</si>
  <si>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</si>
  <si>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</si>
  <si>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</si>
  <si>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</si>
  <si>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</si>
  <si>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</si>
  <si>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</si>
  <si>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</si>
  <si>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</si>
  <si>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</si>
  <si>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</si>
  <si>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</si>
  <si>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</si>
  <si>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</si>
  <si>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</si>
  <si>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</si>
  <si>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</si>
  <si>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</si>
  <si>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</si>
  <si>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</si>
  <si>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</si>
  <si>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</si>
  <si>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</si>
  <si>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</si>
  <si>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</si>
  <si>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</si>
  <si>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</si>
  <si>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</si>
  <si>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</si>
  <si>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</si>
  <si>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</si>
  <si>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</si>
  <si>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</si>
  <si>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</si>
  <si>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</si>
  <si>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</si>
  <si>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</si>
  <si>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</si>
  <si>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</si>
  <si>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</si>
  <si>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</si>
  <si>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</si>
  <si>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</si>
  <si>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</si>
  <si>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</si>
  <si>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</si>
  <si>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</si>
  <si>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</si>
  <si>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</si>
  <si>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</si>
  <si>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</si>
  <si>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</si>
  <si>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</si>
  <si>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</si>
  <si>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</si>
  <si>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</si>
  <si>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</si>
  <si>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</si>
  <si>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</si>
  <si>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</si>
  <si>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</si>
  <si>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</si>
  <si>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</si>
  <si>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</si>
  <si>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</si>
  <si>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</si>
  <si>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</si>
  <si>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</si>
  <si>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</si>
  <si>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</si>
  <si>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</si>
  <si>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</si>
  <si>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</si>
  <si>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</si>
  <si>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</si>
  <si>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</si>
  <si>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</si>
  <si>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</si>
  <si>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</si>
  <si>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</si>
  <si>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</si>
  <si>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</si>
  <si>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</si>
  <si>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</si>
  <si>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</si>
  <si>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</si>
  <si>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</si>
  <si>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</si>
  <si>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</si>
  <si>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</si>
  <si>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</si>
  <si>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</si>
  <si>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</si>
  <si>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</si>
  <si>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</si>
  <si>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</si>
  <si>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</si>
  <si>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</si>
  <si>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</si>
  <si>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</si>
  <si>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</si>
  <si>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</si>
  <si>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</si>
  <si>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</si>
  <si>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</si>
  <si>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</si>
  <si>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</si>
  <si>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</si>
  <si>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</si>
  <si>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</si>
  <si>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</si>
  <si>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</si>
  <si>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</si>
  <si>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</si>
  <si>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</si>
  <si>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</si>
  <si>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</si>
  <si>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</si>
  <si>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</si>
  <si>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</si>
  <si>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</si>
  <si>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</si>
  <si>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</si>
  <si>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</si>
  <si>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</si>
  <si>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</si>
  <si>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</si>
  <si>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</si>
  <si>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</si>
  <si>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</si>
  <si>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</si>
  <si>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</si>
  <si>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</si>
  <si>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</si>
  <si>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</si>
  <si>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</si>
  <si>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</si>
  <si>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</si>
  <si>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</si>
  <si>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</si>
  <si>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</si>
  <si>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</si>
  <si>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</si>
  <si>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</si>
  <si>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</si>
  <si>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</si>
  <si>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</si>
  <si>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</si>
  <si>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</si>
  <si>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</si>
  <si>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</si>
  <si>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</si>
  <si>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</si>
  <si>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</si>
  <si>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</si>
  <si>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</si>
  <si>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</si>
  <si>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</si>
  <si>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</si>
  <si>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</si>
  <si>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</si>
  <si>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</si>
  <si>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</si>
  <si>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</si>
  <si>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</si>
  <si>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</si>
  <si>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</si>
  <si>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</si>
  <si>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</si>
  <si>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</si>
  <si>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</si>
  <si>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</si>
  <si>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</si>
  <si>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</si>
  <si>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</si>
  <si>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</si>
  <si>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</si>
  <si>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</si>
  <si>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</si>
  <si>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</si>
  <si>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</si>
  <si>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</si>
  <si>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</si>
  <si>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</si>
  <si>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</si>
  <si>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</si>
  <si>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</si>
  <si>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</si>
  <si>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</si>
  <si>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</si>
  <si>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</si>
  <si>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</si>
  <si>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</si>
  <si>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</si>
  <si>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</si>
  <si>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</si>
  <si>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</si>
  <si>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</si>
  <si>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</si>
  <si>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</si>
  <si>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</si>
  <si>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</si>
  <si>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</si>
  <si>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</si>
  <si>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</si>
  <si>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</si>
  <si>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</si>
  <si>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</si>
  <si>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</si>
  <si>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</si>
  <si>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</si>
  <si>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</si>
  <si>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</si>
  <si>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</si>
  <si>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</si>
  <si>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</si>
  <si>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</si>
  <si>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</si>
  <si>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</si>
  <si>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</si>
  <si>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</si>
  <si>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</si>
  <si>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</si>
  <si>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</si>
  <si>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</si>
  <si>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</si>
  <si>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</si>
  <si>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</si>
  <si>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</si>
  <si>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</si>
  <si>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</si>
  <si>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</si>
  <si>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</si>
  <si>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</si>
  <si>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</si>
  <si>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</si>
  <si>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</si>
  <si>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</si>
  <si>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</si>
  <si>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</si>
  <si>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</si>
  <si>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</si>
  <si>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</si>
  <si>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</si>
  <si>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</si>
  <si>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</si>
  <si>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</si>
  <si>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</si>
  <si>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</si>
  <si>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</si>
  <si>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</si>
  <si>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</si>
  <si>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</si>
  <si>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</si>
  <si>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</si>
  <si>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</si>
  <si>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</si>
  <si>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</si>
  <si>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</si>
  <si>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</si>
  <si>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</si>
  <si>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</si>
  <si>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</si>
  <si>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</si>
  <si>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</si>
  <si>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</si>
  <si>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</si>
  <si>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</si>
  <si>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</si>
  <si>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</si>
  <si>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</si>
  <si>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</si>
  <si>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</si>
  <si>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</si>
  <si>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</si>
  <si>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</si>
  <si>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</si>
  <si>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</si>
  <si>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</si>
  <si>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</si>
  <si>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</si>
  <si>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</si>
  <si>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</si>
  <si>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</si>
  <si>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</si>
  <si>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</si>
  <si>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</si>
  <si>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</si>
  <si>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</si>
  <si>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</si>
  <si>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</si>
  <si>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</si>
  <si>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</si>
  <si>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</si>
  <si>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</si>
  <si>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</si>
  <si>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</si>
  <si>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</si>
  <si>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</si>
  <si>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</si>
  <si>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</si>
  <si>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</si>
  <si>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</si>
  <si>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</si>
  <si>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</si>
  <si>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</si>
  <si>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</si>
  <si>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</si>
  <si>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</si>
  <si>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</si>
  <si>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</si>
  <si>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</si>
  <si>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</si>
  <si>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</si>
  <si>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</si>
  <si>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</si>
  <si>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</si>
  <si>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</si>
  <si>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</si>
  <si>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</si>
  <si>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</si>
  <si>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</si>
  <si>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</si>
  <si>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</si>
  <si>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</si>
  <si>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</si>
  <si>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</si>
  <si>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</si>
  <si>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</si>
  <si>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</si>
  <si>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</si>
  <si>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</si>
  <si>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</si>
  <si>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</si>
  <si>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</si>
  <si>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</si>
  <si>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</si>
  <si>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</si>
  <si>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</si>
  <si>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</si>
  <si>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</si>
  <si>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</si>
  <si>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</si>
  <si>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</si>
  <si>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</si>
  <si>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</si>
  <si>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</si>
  <si>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</si>
  <si>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</si>
  <si>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</si>
  <si>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</si>
  <si>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</si>
  <si>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</si>
  <si>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</si>
  <si>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</si>
  <si>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</si>
  <si>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</si>
  <si>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</si>
  <si>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</si>
  <si>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</si>
  <si>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</si>
  <si>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</si>
  <si>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</si>
  <si>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</si>
  <si>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</si>
  <si>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</si>
  <si>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</si>
  <si>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</si>
  <si>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</si>
  <si>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</si>
  <si>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</si>
  <si>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</si>
  <si>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</si>
  <si>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</si>
  <si>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</si>
  <si>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</si>
  <si>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</si>
  <si>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</si>
  <si>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</si>
  <si>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</si>
  <si>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</si>
  <si>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</si>
  <si>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</si>
  <si>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</si>
  <si>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</si>
  <si>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</si>
  <si>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</si>
  <si>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</si>
  <si>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</si>
  <si>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</si>
  <si>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</si>
  <si>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</si>
  <si>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</si>
  <si>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</si>
  <si>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</si>
  <si>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</si>
  <si>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</si>
  <si>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</si>
  <si>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</si>
  <si>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</si>
  <si>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</si>
  <si>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</si>
  <si>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</si>
  <si>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</si>
  <si>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</si>
  <si>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</si>
  <si>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</si>
  <si>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</si>
  <si>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</si>
  <si>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</si>
  <si>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</si>
  <si>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</si>
  <si>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</si>
  <si>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</si>
  <si>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</si>
  <si>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</si>
  <si>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</si>
  <si>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</si>
  <si>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</si>
  <si>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</si>
  <si>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</si>
  <si>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</si>
  <si>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</si>
  <si>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</si>
  <si>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</si>
  <si>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</si>
  <si>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</si>
  <si>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</si>
  <si>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</si>
  <si>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</si>
  <si>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</si>
  <si>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</si>
  <si>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</si>
  <si>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</si>
  <si>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</si>
  <si>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</si>
  <si>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</si>
  <si>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</si>
  <si>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</si>
  <si>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</si>
  <si>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</si>
  <si>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</si>
  <si>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</si>
  <si>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</si>
  <si>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</si>
  <si>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</si>
  <si>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</si>
  <si>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</si>
  <si>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</si>
  <si>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</si>
  <si>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</si>
  <si>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</si>
  <si>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</si>
  <si>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</si>
  <si>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</si>
  <si>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</si>
  <si>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</si>
  <si>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</si>
  <si>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</si>
  <si>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</si>
  <si>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</si>
  <si>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</si>
  <si>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</si>
  <si>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</si>
  <si>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</si>
  <si>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</si>
  <si>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</si>
  <si>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</si>
  <si>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</si>
  <si>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</si>
  <si>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</si>
  <si>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</si>
  <si>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</si>
  <si>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</si>
  <si>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</si>
  <si>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</si>
  <si>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</si>
  <si>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</si>
  <si>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</si>
  <si>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</si>
  <si>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</si>
  <si>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</si>
  <si>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</si>
  <si>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</si>
  <si>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</si>
  <si>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</si>
  <si>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</si>
  <si>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</si>
  <si>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</si>
  <si>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</si>
  <si>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</si>
  <si>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</si>
  <si>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</si>
  <si>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</si>
  <si>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</si>
  <si>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</si>
  <si>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</si>
  <si>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</si>
  <si>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</si>
  <si>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</si>
  <si>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</si>
  <si>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</si>
  <si>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</si>
  <si>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</si>
  <si>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</si>
  <si>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</si>
  <si>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</si>
  <si>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</si>
  <si>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</si>
  <si>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</si>
  <si>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</si>
  <si>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</si>
  <si>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</si>
  <si>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</si>
  <si>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</si>
  <si>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</si>
  <si>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</si>
  <si>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</si>
  <si>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</si>
  <si>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</si>
  <si>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</si>
  <si>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</si>
  <si>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</si>
  <si>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</si>
  <si>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</si>
  <si>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</si>
  <si>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</si>
  <si>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</si>
  <si>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</si>
  <si>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</si>
  <si>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</si>
  <si>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</si>
  <si>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</si>
  <si>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</si>
  <si>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</si>
  <si>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</si>
  <si>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</si>
  <si>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</si>
  <si>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</si>
  <si>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</si>
  <si>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</si>
  <si>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</si>
  <si>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</si>
  <si>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</si>
  <si>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</si>
  <si>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</si>
  <si>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</si>
  <si>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</si>
  <si>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</si>
  <si>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</si>
  <si>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</si>
  <si>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</si>
  <si>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</si>
  <si>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</si>
  <si>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</si>
  <si>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</si>
  <si>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</si>
  <si>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</si>
  <si>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</si>
  <si>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</si>
  <si>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</si>
  <si>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</si>
  <si>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</si>
  <si>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</si>
  <si>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</si>
  <si>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</si>
  <si>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</si>
  <si>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</si>
  <si>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</si>
  <si>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</si>
  <si>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</si>
  <si>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</si>
  <si>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</si>
  <si>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</si>
  <si>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</si>
  <si>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</si>
  <si>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</si>
  <si>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</si>
  <si>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</si>
  <si>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</si>
  <si>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</si>
  <si>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</si>
  <si>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</si>
  <si>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</si>
  <si>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</si>
  <si>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</si>
  <si>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</si>
  <si>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</si>
  <si>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</si>
  <si>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</si>
  <si>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</si>
  <si>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</si>
  <si>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</si>
  <si>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</si>
  <si>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</si>
  <si>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</si>
  <si>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</si>
  <si>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</si>
  <si>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</si>
  <si>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</si>
  <si>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</si>
  <si>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</si>
  <si>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</si>
  <si>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</si>
  <si>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</si>
  <si>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</si>
  <si>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</si>
  <si>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</si>
  <si>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</si>
  <si>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</si>
  <si>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</si>
  <si>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</si>
  <si>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</si>
  <si>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</si>
  <si>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</si>
  <si>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</si>
  <si>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</si>
  <si>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</si>
  <si>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</si>
  <si>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</si>
  <si>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</si>
  <si>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</si>
  <si>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</si>
  <si>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</si>
  <si>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</si>
  <si>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</si>
  <si>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</si>
  <si>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</si>
  <si>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</si>
  <si>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</si>
  <si>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</si>
  <si>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</si>
  <si>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</si>
  <si>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</si>
  <si>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</si>
  <si>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</si>
  <si>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</si>
  <si>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</si>
  <si>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</si>
  <si>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</si>
  <si>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</si>
  <si>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</si>
  <si>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</si>
  <si>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</si>
  <si>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</si>
  <si>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</si>
  <si>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</si>
  <si>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</si>
  <si>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</si>
  <si>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</si>
  <si>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</si>
  <si>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</si>
  <si>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</si>
  <si>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</si>
  <si>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</si>
  <si>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</si>
  <si>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</si>
  <si>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</si>
  <si>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</si>
  <si>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</si>
  <si>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</si>
  <si>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</si>
  <si>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</si>
  <si>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</si>
  <si>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</si>
  <si>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</si>
  <si>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</si>
  <si>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</si>
  <si>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</si>
  <si>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</si>
  <si>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</si>
  <si>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</si>
  <si>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</si>
  <si>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</si>
  <si>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</si>
  <si>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</si>
  <si>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</si>
  <si>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</si>
  <si>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</si>
  <si>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</si>
  <si>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</si>
  <si>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</si>
  <si>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</si>
  <si>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</si>
  <si>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</si>
  <si>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</si>
  <si>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</si>
  <si>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</si>
  <si>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</si>
  <si>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</si>
  <si>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</si>
  <si>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</si>
  <si>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</si>
  <si>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</si>
  <si>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</si>
  <si>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</si>
  <si>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</si>
  <si>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</si>
  <si>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</si>
  <si>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</si>
  <si>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</si>
  <si>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</si>
  <si>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</si>
  <si>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</si>
  <si>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</si>
  <si>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</si>
  <si>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</si>
  <si>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</si>
  <si>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</si>
  <si>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</si>
  <si>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</si>
  <si>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</si>
  <si>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</si>
  <si>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</si>
  <si>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</si>
  <si>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</si>
  <si>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</si>
  <si>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</si>
  <si>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</si>
  <si>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</si>
  <si>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</si>
  <si>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</si>
  <si>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</si>
  <si>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</si>
  <si>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</si>
  <si>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</si>
  <si>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</si>
  <si>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</si>
  <si>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</si>
  <si>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</si>
  <si>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</si>
  <si>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</si>
  <si>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</si>
  <si>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</si>
  <si>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</si>
  <si>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</si>
  <si>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</si>
  <si>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</si>
  <si>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</si>
  <si>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</si>
  <si>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</si>
  <si>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</si>
  <si>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</si>
  <si>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</si>
  <si>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</si>
  <si>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</si>
  <si>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</si>
  <si>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</si>
  <si>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</si>
  <si>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</si>
  <si>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</si>
  <si>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</si>
  <si>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</si>
  <si>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</si>
  <si>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</si>
  <si>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</si>
  <si>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</si>
  <si>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</si>
  <si>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</si>
  <si>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</si>
  <si>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</si>
  <si>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</si>
  <si>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</si>
  <si>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</si>
  <si>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</si>
  <si>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</si>
  <si>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</si>
  <si>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</si>
  <si>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</si>
  <si>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</si>
  <si>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</si>
  <si>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</si>
  <si>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</si>
  <si>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</si>
  <si>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</si>
  <si>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</si>
  <si>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</si>
  <si>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</si>
  <si>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</si>
  <si>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</si>
  <si>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</si>
  <si>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</si>
  <si>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</si>
  <si>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</si>
  <si>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</si>
  <si>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</si>
  <si>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</si>
  <si>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</si>
  <si>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</si>
  <si>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</si>
  <si>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</si>
  <si>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</si>
  <si>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</si>
  <si>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</si>
  <si>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</si>
  <si>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</si>
  <si>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</si>
  <si>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</si>
  <si>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</si>
  <si>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</si>
  <si>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</si>
  <si>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</si>
  <si>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</si>
  <si>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</si>
  <si>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</si>
  <si>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</si>
  <si>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</si>
  <si>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</si>
  <si>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</si>
  <si>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</si>
  <si>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</si>
  <si>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</si>
  <si>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</si>
  <si>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</si>
  <si>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</si>
  <si>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</si>
  <si>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</si>
  <si>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</si>
  <si>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</si>
  <si>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</si>
  <si>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</si>
  <si>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</si>
  <si>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</si>
  <si>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</si>
  <si>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</si>
  <si>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</si>
  <si>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</si>
  <si>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</si>
  <si>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</si>
  <si>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</si>
  <si>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</si>
  <si>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</si>
  <si>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</si>
  <si>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</si>
  <si>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</si>
  <si>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</si>
  <si>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</si>
  <si>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</si>
  <si>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</si>
  <si>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</si>
  <si>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</si>
  <si>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</si>
  <si>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</si>
  <si>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</si>
  <si>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</si>
  <si>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</si>
  <si>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</si>
  <si>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</si>
  <si>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</si>
  <si>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</si>
  <si>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</si>
  <si>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</si>
  <si>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</si>
  <si>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</si>
  <si>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</si>
  <si>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</si>
  <si>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</si>
  <si>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</si>
  <si>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</si>
  <si>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</si>
  <si>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</si>
  <si>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</si>
  <si>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</si>
  <si>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</si>
  <si>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</si>
  <si>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</si>
  <si>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</si>
  <si>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</si>
  <si>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</si>
  <si>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</si>
  <si>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</si>
  <si>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</si>
  <si>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</si>
  <si>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</si>
  <si>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</si>
  <si>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</si>
  <si>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</si>
  <si>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</si>
  <si>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</si>
  <si>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</si>
  <si>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</si>
  <si>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</si>
  <si>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</si>
  <si>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</si>
  <si>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</si>
  <si>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</si>
  <si>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</si>
  <si>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</si>
  <si>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</si>
  <si>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</si>
  <si>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</si>
  <si>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</si>
  <si>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</si>
  <si>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</si>
  <si>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</si>
  <si>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</si>
  <si>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</si>
  <si>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</si>
  <si>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</si>
  <si>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</si>
  <si>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</si>
  <si>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</si>
  <si>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</si>
  <si>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</si>
  <si>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</si>
  <si>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</si>
  <si>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</si>
  <si>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</si>
  <si>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</si>
  <si>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</si>
  <si>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</si>
  <si>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</si>
  <si>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</si>
  <si>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</si>
  <si>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</si>
  <si>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</si>
  <si>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</si>
  <si>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</si>
  <si>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</si>
  <si>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</si>
  <si>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</si>
  <si>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</si>
  <si>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</si>
  <si>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</si>
  <si>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</si>
  <si>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</si>
  <si>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</si>
  <si>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</si>
  <si>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</si>
  <si>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</si>
  <si>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</si>
  <si>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</si>
  <si>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</si>
  <si>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</si>
  <si>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</si>
  <si>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</si>
  <si>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</si>
  <si>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</si>
  <si>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</si>
  <si>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</si>
  <si>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</si>
  <si>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</si>
  <si>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</si>
  <si>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</si>
  <si>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</si>
  <si>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</si>
  <si>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</si>
  <si>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</si>
  <si>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</si>
  <si>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</si>
  <si>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</si>
  <si>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</si>
  <si>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</si>
  <si>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</si>
  <si>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</si>
  <si>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</si>
  <si>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</si>
  <si>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</si>
  <si>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</si>
  <si>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</si>
  <si>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</si>
  <si>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</si>
  <si>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</si>
  <si>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</si>
  <si>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</si>
  <si>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</si>
  <si>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</si>
  <si>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</si>
  <si>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</si>
  <si>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</si>
  <si>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</si>
  <si>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</si>
  <si>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</si>
  <si>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</si>
  <si>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</si>
  <si>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</si>
  <si>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</si>
  <si>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</si>
  <si>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</si>
  <si>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</si>
  <si>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</si>
  <si>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</si>
  <si>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</si>
  <si>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</si>
  <si>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</si>
  <si>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</si>
  <si>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</si>
  <si>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</si>
  <si>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</si>
  <si>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</si>
  <si>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</si>
  <si>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</si>
  <si>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</si>
  <si>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</si>
  <si>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</si>
  <si>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</si>
  <si>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</si>
  <si>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</si>
  <si>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</si>
  <si>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</si>
  <si>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</si>
  <si>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</si>
  <si>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</si>
  <si>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</si>
  <si>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</si>
  <si>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</si>
  <si>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</si>
  <si>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</si>
  <si>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</si>
  <si>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</si>
  <si>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</si>
  <si>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</si>
  <si>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</si>
  <si>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</si>
  <si>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</si>
  <si>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</si>
  <si>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</si>
  <si>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</si>
  <si>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</si>
  <si>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</si>
  <si>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</si>
  <si>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</si>
  <si>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</si>
  <si>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</si>
  <si>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</si>
  <si>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</si>
  <si>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</si>
  <si>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</si>
  <si>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</si>
  <si>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</si>
  <si>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</si>
  <si>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</si>
  <si>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</si>
  <si>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</si>
  <si>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</si>
  <si>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</si>
  <si>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</si>
  <si>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</si>
  <si>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</si>
  <si>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</si>
  <si>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</si>
  <si>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</si>
  <si>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</si>
  <si>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</si>
  <si>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</si>
  <si>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</si>
  <si>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</si>
  <si>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</si>
  <si>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</si>
  <si>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</si>
  <si>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</si>
  <si>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</si>
  <si>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</si>
  <si>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</si>
  <si>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</si>
  <si>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</si>
  <si>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</si>
  <si>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</si>
  <si>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</si>
  <si>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</si>
  <si>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</si>
  <si>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</si>
  <si>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</si>
  <si>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</si>
  <si>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</si>
  <si>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</si>
  <si>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</si>
  <si>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</si>
  <si>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</si>
  <si>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</si>
  <si>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</si>
  <si>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</si>
  <si>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</si>
  <si>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</si>
  <si>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</si>
  <si>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</si>
  <si>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</si>
  <si>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</si>
  <si>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</si>
  <si>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</si>
  <si>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</si>
  <si>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</si>
  <si>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</si>
  <si>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</si>
  <si>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</si>
  <si>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</si>
  <si>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</si>
  <si>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</si>
  <si>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</si>
  <si>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</si>
  <si>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</si>
  <si>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</si>
  <si>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</si>
  <si>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</si>
  <si>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</si>
  <si>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</si>
  <si>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</si>
  <si>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</si>
  <si>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</si>
  <si>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</si>
  <si>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</si>
  <si>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</si>
  <si>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</si>
  <si>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</si>
  <si>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</si>
  <si>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</si>
  <si>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</si>
  <si>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</si>
  <si>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</si>
  <si>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</si>
  <si>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</si>
  <si>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</si>
  <si>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</si>
  <si>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</si>
  <si>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</si>
  <si>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</si>
  <si>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</si>
  <si>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</si>
  <si>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</si>
  <si>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</si>
  <si>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</si>
  <si>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</si>
  <si>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</si>
  <si>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</si>
  <si>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</si>
  <si>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</si>
  <si>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</si>
  <si>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</si>
  <si>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</si>
  <si>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</si>
  <si>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</si>
  <si>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</si>
  <si>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</si>
  <si>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</si>
  <si>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</si>
  <si>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</si>
  <si>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</si>
  <si>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</si>
  <si>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</si>
  <si>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</si>
  <si>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</si>
  <si>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</si>
  <si>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</si>
  <si>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</si>
  <si>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</si>
  <si>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</si>
  <si>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</si>
  <si>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</si>
  <si>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</si>
  <si>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</si>
  <si>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</si>
  <si>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</si>
  <si>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</si>
  <si>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</si>
  <si>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</si>
  <si>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</si>
  <si>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</si>
  <si>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</si>
  <si>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</si>
  <si>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</si>
  <si>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</si>
  <si>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</si>
  <si>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</si>
  <si>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</si>
  <si>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</si>
  <si>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</si>
  <si>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</si>
  <si>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</si>
  <si>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</si>
  <si>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</si>
  <si>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</si>
  <si>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</si>
  <si>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</si>
  <si>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</si>
  <si>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</si>
  <si>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</si>
  <si>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</si>
  <si>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</si>
  <si>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</si>
  <si>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</si>
  <si>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</si>
  <si>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</si>
  <si>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</si>
  <si>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</si>
  <si>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</si>
  <si>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</si>
  <si>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</si>
  <si>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</si>
  <si>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</si>
  <si>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</si>
  <si>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</si>
  <si>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</si>
  <si>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</si>
  <si>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</si>
  <si>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</si>
  <si>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</si>
  <si>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</si>
  <si>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</si>
  <si>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</si>
  <si>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</si>
  <si>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</si>
  <si>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</si>
  <si>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</si>
  <si>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</si>
  <si>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</si>
  <si>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</si>
  <si>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</si>
  <si>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</si>
  <si>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</si>
  <si>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</si>
  <si>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</si>
  <si>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</si>
  <si>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</si>
  <si>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</si>
  <si>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</si>
  <si>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</si>
  <si>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</si>
  <si>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</si>
  <si>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</si>
  <si>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</si>
  <si>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</si>
  <si>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</si>
  <si>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</si>
  <si>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</si>
  <si>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</si>
  <si>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</si>
  <si>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</si>
  <si>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</si>
  <si>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</si>
  <si>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</si>
  <si>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</si>
  <si>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</si>
  <si>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</si>
  <si>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</si>
  <si>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</si>
  <si>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</si>
  <si>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</si>
  <si>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</si>
  <si>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</si>
  <si>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</si>
  <si>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</si>
  <si>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</si>
  <si>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</si>
  <si>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</si>
  <si>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</si>
  <si>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</si>
  <si>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</si>
  <si>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</si>
  <si>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</si>
  <si>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</si>
  <si>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</si>
  <si>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</si>
  <si>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</si>
  <si>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</si>
  <si>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</si>
  <si>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</si>
  <si>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</si>
  <si>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</si>
  <si>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</si>
  <si>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</si>
  <si>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</si>
  <si>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</si>
  <si>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</si>
  <si>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</si>
  <si>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</si>
  <si>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</si>
  <si>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</si>
  <si>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</si>
  <si>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</si>
  <si>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</si>
  <si>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</si>
  <si>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</si>
  <si>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</si>
  <si>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</si>
  <si>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</si>
  <si>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</si>
  <si>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</si>
  <si>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</si>
  <si>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</si>
  <si>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</si>
  <si>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</si>
  <si>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</si>
  <si>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</si>
  <si>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</si>
  <si>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</si>
  <si>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</si>
  <si>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</si>
  <si>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</si>
  <si>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</si>
  <si>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</si>
  <si>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</si>
  <si>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</si>
  <si>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</si>
  <si>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</si>
  <si>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</si>
  <si>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</si>
  <si>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</si>
  <si>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</si>
  <si>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</si>
  <si>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</si>
  <si>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</si>
  <si>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</si>
  <si>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</si>
  <si>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</si>
  <si>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</si>
  <si>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</si>
  <si>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</si>
  <si>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</si>
  <si>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</si>
  <si>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</si>
  <si>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</si>
  <si>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</si>
  <si>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</si>
  <si>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</si>
  <si>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</si>
  <si>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</si>
  <si>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</si>
  <si>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</si>
  <si>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</si>
  <si>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</si>
  <si>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</si>
  <si>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</si>
  <si>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</si>
  <si>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</si>
  <si>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</si>
  <si>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</si>
  <si>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</si>
  <si>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</si>
  <si>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</si>
  <si>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</si>
  <si>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</si>
  <si>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</si>
  <si>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</si>
  <si>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</si>
  <si>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</si>
  <si>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</si>
  <si>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</si>
  <si>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</si>
  <si>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</si>
  <si>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</si>
  <si>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</si>
  <si>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</si>
  <si>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</si>
  <si>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</si>
  <si>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</si>
  <si>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</si>
  <si>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</si>
  <si>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</si>
  <si>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</si>
  <si>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</si>
  <si>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</si>
  <si>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</si>
  <si>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</si>
  <si>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</si>
  <si>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</si>
  <si>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</si>
  <si>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</si>
  <si>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</si>
  <si>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</si>
  <si>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</si>
  <si>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</si>
  <si>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</si>
  <si>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</si>
  <si>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</si>
  <si>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</si>
  <si>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</si>
  <si>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</si>
  <si>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</si>
  <si>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</si>
  <si>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</si>
  <si>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</si>
  <si>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</si>
  <si>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</si>
  <si>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</si>
  <si>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</si>
  <si>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</si>
  <si>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</si>
  <si>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</si>
  <si>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</si>
  <si>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</si>
  <si>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</si>
  <si>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</si>
  <si>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</si>
  <si>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</si>
  <si>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</si>
  <si>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</si>
  <si>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</si>
  <si>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</si>
  <si>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</si>
  <si>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</si>
  <si>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</si>
  <si>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</si>
  <si>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</si>
  <si>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</si>
  <si>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</si>
  <si>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</si>
  <si>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</si>
  <si>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</si>
  <si>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</si>
  <si>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</si>
  <si>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</si>
  <si>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</si>
  <si>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</si>
  <si>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</si>
  <si>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</si>
  <si>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</si>
  <si>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</si>
  <si>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</si>
  <si>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</si>
  <si>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</si>
  <si>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</si>
  <si>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</si>
  <si>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</si>
  <si>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</si>
  <si>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</si>
  <si>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</si>
  <si>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</si>
  <si>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</si>
  <si>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</si>
  <si>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</si>
  <si>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</si>
  <si>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</si>
  <si>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</si>
  <si>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</si>
  <si>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</si>
  <si>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</si>
  <si>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</si>
  <si>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</si>
  <si>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</si>
  <si>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</si>
  <si>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</si>
  <si>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</si>
  <si>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</si>
  <si>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</si>
  <si>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</si>
  <si>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</si>
  <si>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</si>
  <si>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</si>
  <si>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</si>
  <si>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</si>
  <si>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</si>
  <si>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</si>
  <si>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</si>
  <si>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</si>
  <si>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</si>
  <si>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</si>
  <si>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</si>
  <si>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</si>
  <si>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</si>
  <si>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</si>
  <si>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</si>
  <si>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</si>
  <si>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</si>
  <si>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</si>
  <si>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</si>
  <si>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</si>
  <si>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</si>
  <si>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</si>
  <si>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</si>
  <si>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</si>
  <si>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</si>
  <si>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</si>
  <si>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</si>
  <si>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</si>
  <si>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</si>
  <si>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</si>
  <si>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</si>
  <si>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</si>
  <si>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</si>
  <si>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</si>
  <si>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</si>
  <si>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</si>
  <si>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</si>
  <si>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</si>
  <si>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</si>
  <si>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</si>
  <si>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</si>
  <si>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</si>
  <si>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</si>
  <si>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</si>
  <si>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</si>
  <si>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</si>
  <si>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</si>
  <si>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</si>
  <si>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</si>
  <si>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</si>
  <si>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</si>
  <si>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</si>
  <si>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</si>
  <si>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</si>
  <si>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</si>
  <si>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</si>
  <si>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</si>
  <si>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</si>
  <si>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</si>
  <si>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</si>
  <si>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</si>
  <si>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</si>
  <si>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</si>
  <si>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</si>
  <si>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</si>
  <si>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</si>
  <si>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</si>
  <si>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</si>
  <si>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</si>
  <si>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</si>
  <si>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</si>
  <si>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</si>
  <si>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</si>
  <si>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</si>
  <si>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</si>
  <si>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</si>
  <si>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</si>
  <si>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</si>
  <si>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</si>
  <si>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</si>
  <si>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</si>
  <si>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</si>
  <si>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</si>
  <si>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</si>
  <si>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</si>
  <si>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</si>
  <si>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</si>
  <si>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</si>
  <si>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</si>
  <si>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</si>
  <si>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</si>
  <si>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</si>
  <si>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</si>
  <si>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</si>
  <si>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</si>
  <si>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</si>
  <si>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</si>
  <si>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</si>
  <si>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</si>
  <si>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</si>
  <si>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</si>
  <si>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</si>
  <si>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</si>
  <si>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</si>
  <si>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</si>
  <si>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</si>
  <si>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</si>
  <si>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</si>
  <si>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</si>
  <si>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</si>
  <si>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</si>
  <si>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</si>
  <si>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</si>
  <si>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</si>
  <si>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</si>
  <si>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</si>
  <si>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</si>
  <si>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</si>
  <si>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</si>
  <si>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</si>
  <si>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</si>
  <si>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</si>
  <si>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</si>
  <si>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</si>
  <si>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</si>
  <si>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</si>
  <si>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</si>
  <si>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</si>
  <si>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</si>
  <si>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</si>
  <si>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</si>
  <si>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</si>
  <si>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</si>
  <si>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</si>
  <si>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</si>
  <si>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</si>
  <si>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</si>
  <si>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</si>
  <si>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</si>
  <si>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</si>
  <si>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</si>
  <si>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</si>
  <si>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</si>
  <si>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</si>
  <si>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</si>
  <si>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</si>
  <si>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</si>
  <si>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</si>
  <si>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</si>
  <si>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</si>
  <si>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</si>
  <si>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</si>
  <si>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</si>
  <si>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</si>
  <si>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</si>
  <si>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</si>
  <si>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</si>
  <si>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</si>
  <si>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</si>
  <si>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</si>
  <si>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</si>
  <si>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</si>
  <si>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</si>
  <si>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</si>
  <si>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</si>
  <si>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</si>
  <si>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</si>
  <si>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</si>
  <si>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</si>
  <si>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</si>
  <si>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</si>
  <si>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</si>
  <si>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</si>
  <si>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</si>
  <si>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</si>
  <si>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</si>
  <si>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</si>
  <si>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</si>
  <si>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</si>
  <si>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</si>
  <si>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</si>
  <si>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</si>
  <si>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</si>
  <si>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</si>
  <si>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</si>
  <si>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</si>
  <si>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</si>
  <si>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</si>
  <si>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</si>
  <si>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</si>
  <si>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</si>
  <si>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</si>
  <si>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</si>
  <si>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</si>
  <si>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</si>
  <si>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</si>
  <si>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</si>
  <si>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</si>
  <si>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</si>
  <si>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</si>
  <si>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</si>
  <si>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</si>
  <si>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</si>
  <si>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</si>
  <si>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</si>
  <si>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</si>
  <si>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</si>
  <si>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</si>
  <si>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</si>
  <si>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</si>
  <si>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</si>
  <si>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</si>
  <si>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</si>
  <si>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</si>
  <si>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</si>
  <si>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</si>
  <si>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</si>
  <si>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</si>
  <si>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</si>
  <si>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</si>
  <si>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</si>
  <si>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</si>
  <si>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</si>
  <si>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</si>
  <si>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</si>
  <si>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</si>
  <si>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</si>
  <si>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</si>
  <si>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</si>
  <si>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</si>
  <si>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</si>
  <si>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</si>
  <si>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</si>
  <si>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</si>
  <si>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</si>
  <si>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</si>
  <si>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</si>
  <si>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</si>
  <si>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</si>
  <si>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</si>
  <si>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</si>
  <si>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</si>
  <si>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</si>
  <si>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</si>
  <si>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</si>
  <si>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</si>
  <si>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</si>
  <si>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</si>
  <si>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</si>
  <si>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</si>
  <si>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</si>
  <si>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</si>
  <si>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</si>
  <si>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</si>
  <si>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</si>
  <si>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</si>
  <si>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</si>
  <si>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</si>
  <si>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</si>
  <si>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</si>
  <si>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</si>
  <si>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</si>
  <si>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</si>
  <si>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</si>
  <si>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</si>
  <si>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</si>
  <si>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</si>
  <si>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</si>
  <si>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</si>
  <si>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</si>
  <si>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</si>
  <si>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</si>
  <si>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</si>
  <si>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</si>
  <si>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</si>
  <si>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</si>
  <si>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</si>
  <si>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</si>
  <si>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</si>
  <si>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</si>
  <si>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</si>
  <si>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</si>
  <si>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</si>
  <si>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</si>
  <si>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</si>
  <si>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</si>
  <si>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</si>
  <si>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</si>
  <si>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</si>
  <si>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</si>
  <si>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</si>
  <si>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</si>
  <si>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</si>
  <si>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</si>
  <si>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</si>
  <si>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</si>
  <si>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</si>
  <si>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</si>
  <si>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</si>
  <si>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</si>
  <si>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</si>
  <si>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</si>
  <si>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</si>
  <si>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</si>
  <si>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</si>
  <si>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</si>
  <si>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</si>
  <si>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</si>
  <si>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</si>
  <si>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</si>
  <si>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</si>
  <si>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</si>
  <si>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</si>
  <si>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</si>
  <si>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</si>
  <si>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</si>
  <si>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</si>
  <si>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</si>
  <si>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</si>
  <si>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</si>
  <si>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</si>
  <si>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</si>
  <si>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</si>
  <si>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</si>
  <si>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</si>
  <si>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</si>
  <si>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</si>
  <si>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</si>
  <si>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</si>
  <si>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</si>
  <si>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</si>
  <si>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</si>
  <si>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</si>
  <si>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</si>
  <si>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</si>
  <si>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</si>
  <si>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</si>
  <si>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</si>
  <si>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</si>
  <si>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</si>
  <si>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</si>
  <si>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</si>
  <si>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</si>
  <si>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</si>
  <si>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</si>
  <si>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</si>
  <si>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</si>
  <si>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</si>
  <si>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</si>
  <si>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</si>
  <si>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</si>
  <si>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</si>
  <si>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</si>
  <si>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</si>
  <si>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</si>
  <si>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</si>
  <si>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</si>
  <si>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</si>
  <si>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</si>
  <si>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</si>
  <si>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</si>
  <si>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</si>
  <si>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</si>
  <si>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</si>
  <si>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</si>
  <si>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</si>
  <si>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</si>
  <si>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</si>
  <si>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</si>
  <si>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</si>
  <si>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</si>
  <si>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</si>
  <si>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</si>
  <si>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</si>
  <si>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</si>
  <si>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</si>
  <si>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</si>
  <si>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</si>
  <si>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</si>
  <si>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</si>
  <si>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</si>
  <si>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</si>
  <si>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</si>
  <si>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</si>
  <si>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</si>
  <si>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</si>
  <si>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</si>
  <si>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</si>
  <si>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</si>
  <si>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</si>
  <si>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</si>
  <si>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</si>
  <si>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</si>
  <si>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</si>
  <si>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</si>
  <si>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</si>
  <si>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</si>
  <si>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</si>
  <si>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</si>
  <si>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</si>
  <si>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</si>
  <si>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</si>
  <si>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</si>
  <si>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</si>
  <si>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</si>
  <si>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</si>
  <si>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</si>
  <si>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</si>
  <si>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</si>
  <si>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</si>
  <si>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</si>
  <si>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</si>
  <si>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</si>
  <si>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</si>
  <si>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</si>
  <si>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</si>
  <si>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</si>
  <si>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</si>
  <si>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</si>
  <si>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</si>
  <si>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</si>
  <si>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</si>
  <si>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</si>
  <si>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</si>
  <si>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</si>
  <si>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</si>
  <si>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</si>
  <si>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</si>
  <si>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</si>
  <si>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</si>
  <si>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</si>
  <si>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</si>
  <si>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</si>
  <si>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</si>
  <si>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</si>
  <si>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</si>
  <si>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</si>
  <si>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</si>
  <si>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</si>
  <si>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</si>
  <si>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</si>
  <si>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</si>
  <si>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</si>
  <si>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</si>
  <si>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</si>
  <si>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</si>
  <si>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</si>
  <si>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</si>
  <si>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</si>
  <si>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</si>
  <si>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</si>
  <si>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</si>
  <si>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</si>
  <si>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</si>
  <si>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</si>
  <si>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</si>
  <si>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</si>
  <si>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</si>
  <si>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</si>
  <si>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</si>
  <si>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</si>
  <si>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</si>
  <si>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</si>
  <si>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</si>
  <si>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</si>
  <si>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</si>
  <si>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</si>
  <si>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</si>
  <si>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</si>
  <si>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</si>
  <si>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</si>
  <si>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</si>
  <si>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</si>
  <si>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</si>
  <si>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</si>
  <si>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</si>
  <si>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</si>
  <si>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</si>
  <si>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</si>
  <si>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</si>
  <si>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</si>
  <si>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</si>
  <si>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</si>
  <si>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</si>
  <si>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</si>
  <si>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</si>
  <si>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</si>
  <si>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</si>
  <si>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</si>
  <si>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</si>
  <si>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</si>
  <si>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</si>
  <si>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</si>
  <si>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</si>
  <si>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</si>
  <si>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</si>
  <si>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</si>
  <si>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</si>
  <si>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</si>
  <si>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</si>
  <si>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</si>
  <si>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</si>
  <si>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</si>
  <si>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</si>
  <si>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</si>
  <si>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</si>
  <si>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</si>
  <si>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</si>
  <si>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</si>
  <si>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</si>
  <si>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</si>
  <si>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</si>
  <si>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</si>
  <si>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</si>
  <si>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</si>
  <si>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</si>
  <si>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</si>
  <si>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</si>
  <si>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</si>
  <si>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</si>
  <si>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</si>
  <si>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</si>
  <si>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</si>
  <si>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</si>
  <si>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</si>
  <si>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</si>
  <si>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</si>
  <si>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</si>
  <si>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</si>
  <si>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</si>
  <si>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</si>
  <si>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</si>
  <si>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</si>
  <si>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</si>
  <si>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</si>
  <si>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</si>
  <si>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</si>
  <si>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</si>
  <si>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</si>
  <si>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</si>
  <si>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</si>
  <si>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</si>
  <si>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</si>
  <si>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</si>
  <si>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</si>
  <si>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</si>
  <si>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</si>
  <si>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</si>
  <si>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</si>
  <si>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</si>
  <si>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</si>
  <si>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</si>
  <si>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</si>
  <si>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</si>
  <si>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</si>
  <si>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</si>
  <si>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</si>
  <si>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</si>
  <si>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</si>
  <si>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</si>
  <si>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</si>
  <si>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</si>
  <si>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</si>
  <si>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</si>
  <si>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</si>
  <si>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</si>
  <si>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</si>
  <si>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</si>
  <si>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</si>
  <si>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</si>
  <si>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</si>
  <si>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</si>
  <si>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</si>
  <si>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</si>
  <si>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</si>
  <si>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</si>
  <si>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</si>
  <si>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</si>
  <si>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</si>
  <si>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</si>
  <si>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</si>
  <si>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</si>
  <si>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</si>
  <si>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</si>
  <si>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</si>
  <si>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</si>
  <si>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</si>
  <si>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</si>
  <si>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</si>
  <si>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</si>
  <si>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</si>
  <si>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</si>
  <si>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</si>
  <si>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</si>
  <si>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</si>
  <si>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</si>
  <si>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</si>
  <si>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</si>
  <si>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</si>
  <si>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</si>
  <si>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</si>
  <si>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</si>
  <si>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</si>
  <si>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</si>
  <si>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</si>
  <si>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</si>
  <si>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</si>
  <si>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</si>
  <si>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</si>
  <si>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</si>
  <si>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</si>
  <si>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</si>
  <si>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</si>
  <si>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</si>
  <si>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</si>
  <si>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</si>
  <si>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</si>
  <si>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</si>
  <si>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</si>
  <si>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</si>
  <si>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</si>
  <si>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</si>
  <si>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</si>
  <si>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</si>
  <si>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</si>
  <si>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</si>
  <si>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</si>
  <si>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</si>
  <si>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</si>
  <si>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</si>
  <si>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</si>
  <si>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</si>
  <si>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</si>
  <si>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</si>
  <si>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</si>
  <si>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</si>
  <si>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</si>
  <si>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</si>
  <si>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</si>
  <si>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</si>
  <si>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</si>
  <si>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</si>
  <si>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</si>
  <si>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</si>
  <si>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</si>
  <si>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</si>
  <si>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</si>
  <si>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</si>
  <si>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</si>
  <si>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</si>
  <si>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</si>
  <si>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</si>
  <si>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</si>
  <si>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</si>
  <si>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</si>
  <si>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</si>
  <si>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</si>
  <si>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</si>
  <si>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</si>
  <si>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</si>
  <si>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</si>
  <si>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</si>
  <si>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</si>
  <si>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</si>
  <si>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</si>
  <si>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</si>
  <si>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</si>
  <si>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</si>
  <si>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</si>
  <si>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</si>
  <si>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</si>
  <si>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</si>
  <si>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</si>
  <si>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</si>
  <si>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</si>
  <si>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</si>
  <si>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</si>
  <si>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</si>
  <si>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</si>
  <si>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</si>
  <si>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</si>
  <si>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</si>
  <si>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</si>
  <si>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</si>
  <si>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</si>
  <si>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</si>
  <si>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</si>
  <si>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</si>
  <si>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</si>
  <si>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</si>
  <si>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</si>
  <si>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</si>
  <si>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</si>
  <si>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</si>
  <si>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</si>
  <si>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</si>
  <si>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</si>
  <si>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</si>
  <si>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</si>
  <si>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</si>
  <si>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</si>
  <si>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</si>
  <si>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</si>
  <si>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</si>
  <si>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</si>
  <si>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</si>
  <si>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</si>
  <si>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</si>
  <si>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</si>
  <si>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</si>
  <si>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</si>
  <si>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</si>
  <si>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</si>
  <si>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</si>
  <si>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</si>
  <si>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</si>
  <si>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</si>
  <si>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</si>
  <si>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</si>
  <si>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</si>
  <si>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</si>
  <si>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</si>
  <si>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</si>
  <si>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</si>
  <si>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</si>
  <si>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</si>
  <si>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</si>
  <si>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</si>
  <si>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</si>
  <si>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</si>
  <si>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</si>
  <si>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</si>
  <si>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</si>
  <si>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</si>
  <si>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</si>
  <si>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</si>
  <si>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</si>
  <si>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</si>
  <si>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</si>
  <si>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</si>
  <si>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</si>
  <si>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</si>
  <si>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</si>
  <si>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</si>
  <si>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</si>
  <si>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</si>
  <si>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</si>
  <si>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</si>
  <si>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</si>
  <si>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</si>
  <si>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</si>
  <si>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</si>
  <si>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</si>
  <si>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</si>
  <si>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</si>
  <si>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</si>
  <si>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</si>
  <si>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</si>
  <si>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</si>
  <si>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</si>
  <si>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</si>
  <si>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</si>
  <si>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</si>
  <si>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</si>
  <si>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</si>
  <si>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</si>
  <si>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</si>
  <si>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</si>
  <si>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</si>
  <si>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</si>
  <si>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</si>
  <si>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</si>
  <si>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</si>
  <si>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</si>
  <si>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</si>
  <si>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</si>
  <si>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</si>
  <si>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</si>
  <si>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</si>
  <si>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</si>
  <si>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</si>
  <si>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</si>
  <si>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</si>
  <si>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</si>
  <si>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</si>
  <si>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</si>
  <si>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</si>
  <si>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</si>
  <si>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</si>
  <si>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</si>
  <si>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</si>
  <si>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</si>
  <si>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</si>
  <si>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</si>
  <si>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</si>
  <si>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</si>
  <si>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</si>
  <si>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</si>
  <si>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</si>
  <si>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</si>
  <si>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</si>
  <si>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</si>
  <si>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</si>
  <si>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</si>
  <si>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</si>
  <si>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</si>
  <si>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</si>
  <si>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</si>
  <si>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</si>
  <si>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</si>
  <si>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</si>
  <si>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</si>
  <si>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</si>
  <si>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</si>
  <si>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</si>
  <si>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</si>
  <si>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</si>
  <si>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</si>
  <si>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</si>
  <si>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</si>
  <si>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</si>
  <si>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</si>
  <si>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</si>
  <si>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</si>
  <si>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</si>
  <si>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</si>
  <si>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</si>
  <si>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</si>
  <si>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</si>
  <si>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</si>
  <si>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</si>
  <si>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</si>
  <si>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</si>
  <si>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</si>
  <si>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</si>
  <si>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</si>
  <si>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</si>
  <si>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</si>
  <si>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</si>
  <si>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</si>
  <si>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</si>
  <si>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</si>
  <si>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</si>
  <si>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</si>
  <si>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</si>
  <si>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</si>
  <si>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</si>
  <si>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</si>
  <si>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</si>
  <si>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</si>
  <si>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</si>
  <si>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</si>
  <si>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</si>
  <si>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</si>
  <si>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</si>
  <si>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</si>
  <si>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</si>
  <si>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</si>
  <si>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</si>
  <si>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</si>
  <si>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</si>
  <si>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</si>
  <si>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</si>
  <si>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</si>
  <si>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</si>
  <si>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</si>
  <si>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</si>
  <si>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</si>
  <si>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</si>
  <si>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</si>
  <si>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</si>
  <si>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</si>
  <si>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</si>
  <si>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</si>
  <si>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</si>
  <si>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</si>
  <si>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</si>
  <si>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</si>
  <si>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</si>
  <si>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</si>
  <si>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</si>
  <si>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</si>
  <si>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</si>
  <si>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</si>
  <si>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</si>
  <si>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</si>
  <si>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</si>
  <si>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</si>
  <si>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</si>
  <si>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</si>
  <si>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</si>
  <si>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</si>
  <si>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</si>
  <si>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</si>
  <si>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</si>
  <si>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</si>
  <si>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</si>
  <si>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</si>
  <si>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</si>
  <si>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</si>
  <si>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</si>
  <si>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</si>
  <si>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</si>
  <si>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</si>
  <si>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</si>
  <si>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</si>
  <si>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</si>
  <si>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</si>
  <si>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</si>
  <si>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</si>
  <si>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</si>
  <si>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</si>
  <si>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</si>
  <si>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</si>
  <si>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</si>
  <si>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</si>
  <si>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</si>
  <si>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</si>
  <si>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</si>
  <si>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</si>
  <si>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</si>
  <si>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</si>
  <si>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</si>
  <si>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</si>
  <si>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</si>
  <si>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</si>
  <si>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</si>
  <si>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</si>
  <si>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</si>
  <si>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</si>
  <si>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</si>
  <si>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</si>
  <si>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</si>
  <si>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</si>
  <si>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</si>
  <si>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</si>
  <si>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</si>
  <si>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</si>
  <si>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</si>
  <si>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</si>
  <si>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</si>
  <si>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</si>
  <si>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</si>
  <si>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</si>
  <si>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</si>
  <si>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</si>
  <si>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</si>
  <si>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</si>
  <si>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</si>
  <si>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</si>
  <si>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</si>
  <si>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</si>
  <si>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</si>
  <si>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</si>
  <si>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</si>
  <si>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</si>
  <si>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</si>
  <si>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</si>
  <si>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</si>
  <si>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</si>
  <si>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</si>
  <si>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</si>
  <si>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</si>
  <si>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</si>
  <si>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</si>
  <si>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</si>
  <si>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</si>
  <si>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</si>
  <si>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</si>
  <si>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</si>
  <si>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</si>
  <si>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</si>
  <si>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</si>
  <si>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</si>
  <si>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</si>
  <si>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</si>
  <si>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</si>
  <si>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</si>
  <si>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</si>
  <si>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</si>
  <si>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</si>
  <si>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</si>
  <si>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</si>
  <si>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</si>
  <si>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</si>
  <si>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</si>
  <si>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</si>
  <si>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</si>
  <si>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</si>
  <si>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</si>
  <si>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</si>
  <si>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</si>
  <si>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</si>
  <si>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</si>
  <si>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</si>
  <si>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</si>
  <si>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</si>
  <si>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</si>
  <si>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</si>
  <si>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</si>
  <si>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</si>
  <si>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</si>
  <si>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</si>
  <si>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</si>
  <si>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</si>
  <si>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</si>
  <si>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</si>
  <si>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</si>
  <si>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</si>
  <si>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</si>
  <si>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</si>
  <si>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</si>
  <si>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</si>
  <si>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</si>
  <si>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</si>
  <si>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</si>
  <si>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</si>
  <si>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</si>
  <si>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</si>
  <si>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</si>
  <si>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</si>
  <si>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</si>
  <si>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</si>
  <si>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</si>
  <si>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</si>
  <si>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</si>
  <si>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</si>
  <si>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</si>
  <si>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</si>
  <si>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</si>
  <si>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</si>
  <si>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</si>
  <si>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</si>
  <si>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</si>
  <si>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</si>
  <si>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</si>
  <si>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</si>
  <si>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</si>
  <si>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</si>
  <si>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</si>
  <si>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</si>
  <si>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</si>
  <si>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</si>
  <si>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</si>
  <si>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</si>
  <si>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</si>
  <si>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</si>
  <si>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</si>
  <si>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</si>
  <si>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</si>
  <si>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</si>
  <si>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</si>
  <si>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</si>
  <si>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</si>
  <si>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</si>
  <si>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</si>
  <si>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</si>
  <si>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</si>
  <si>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</si>
  <si>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</si>
  <si>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</si>
  <si>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</si>
  <si>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</si>
  <si>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</si>
  <si>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</si>
  <si>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</si>
  <si>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</si>
  <si>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</si>
  <si>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</si>
  <si>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</si>
  <si>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</si>
  <si>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</si>
  <si>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</si>
  <si>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</si>
  <si>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</si>
  <si>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</si>
  <si>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</si>
  <si>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</si>
  <si>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</si>
  <si>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</si>
  <si>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</si>
  <si>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</si>
  <si>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</si>
  <si>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</si>
  <si>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</si>
  <si>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</si>
  <si>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</si>
  <si>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</si>
  <si>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</si>
  <si>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</si>
  <si>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</si>
  <si>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</si>
  <si>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</si>
  <si>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</si>
  <si>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</si>
  <si>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</si>
  <si>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</si>
  <si>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</si>
  <si>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</si>
  <si>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</si>
  <si>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</si>
  <si>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</si>
  <si>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</si>
  <si>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</si>
  <si>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</si>
  <si>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</si>
  <si>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</si>
  <si>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</si>
  <si>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</si>
  <si>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</si>
  <si>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</si>
  <si>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</si>
  <si>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</si>
  <si>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</si>
  <si>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</si>
  <si>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</si>
  <si>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</si>
  <si>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</si>
  <si>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</si>
  <si>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</si>
  <si>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</si>
  <si>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</si>
  <si>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</si>
  <si>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</si>
  <si>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</si>
  <si>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</si>
  <si>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</si>
  <si>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</si>
  <si>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</si>
  <si>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</si>
  <si>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</si>
  <si>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</si>
  <si>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</si>
  <si>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</si>
  <si>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</si>
  <si>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</si>
  <si>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</si>
  <si>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</si>
  <si>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</si>
  <si>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</si>
  <si>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</si>
  <si>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</si>
  <si>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</si>
  <si>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</si>
  <si>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</si>
  <si>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</si>
  <si>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</si>
  <si>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</si>
  <si>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</si>
  <si>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</si>
  <si>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</si>
  <si>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</si>
  <si>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</si>
  <si>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</si>
  <si>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</si>
  <si>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</si>
  <si>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</si>
  <si>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</si>
  <si>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</si>
  <si>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</si>
  <si>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</si>
  <si>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</si>
  <si>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</si>
  <si>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</si>
  <si>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</si>
  <si>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</si>
  <si>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</si>
  <si>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</si>
  <si>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</si>
  <si>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</si>
  <si>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</si>
  <si>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</si>
  <si>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</si>
  <si>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</si>
  <si>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</si>
  <si>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</si>
  <si>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</si>
  <si>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</si>
  <si>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</si>
  <si>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</si>
  <si>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</si>
  <si>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</si>
  <si>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</si>
  <si>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</si>
  <si>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</si>
  <si>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</si>
  <si>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</si>
  <si>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</si>
  <si>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</si>
  <si>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</si>
  <si>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</si>
  <si>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</si>
  <si>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</si>
  <si>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</si>
  <si>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</si>
  <si>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</si>
  <si>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</si>
  <si>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</si>
  <si>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</si>
  <si>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</si>
  <si>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</si>
  <si>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</si>
  <si>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</si>
  <si>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</si>
  <si>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</si>
  <si>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</si>
  <si>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</si>
  <si>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</si>
  <si>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</si>
  <si>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</si>
  <si>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</si>
  <si>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</si>
  <si>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</si>
  <si>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</si>
  <si>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</si>
  <si>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</si>
  <si>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</si>
  <si>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</si>
  <si>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</si>
  <si>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</si>
  <si>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</si>
  <si>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</si>
  <si>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</si>
  <si>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</si>
  <si>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</si>
  <si>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</si>
  <si>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</si>
  <si>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</si>
  <si>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</si>
  <si>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</si>
  <si>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</si>
  <si>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</si>
  <si>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</si>
  <si>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</si>
  <si>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</si>
  <si>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</si>
  <si>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</si>
  <si>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</si>
  <si>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</si>
  <si>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</si>
  <si>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</si>
  <si>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</si>
  <si>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</si>
  <si>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</si>
  <si>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</si>
  <si>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</si>
  <si>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</si>
  <si>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</si>
  <si>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</si>
  <si>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</si>
  <si>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</si>
  <si>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</si>
  <si>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</si>
  <si>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</si>
  <si>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</si>
  <si>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</si>
  <si>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</si>
  <si>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</si>
  <si>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</si>
  <si>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</si>
  <si>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</si>
  <si>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</si>
  <si>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</si>
  <si>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</si>
  <si>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</si>
  <si>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</si>
  <si>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</si>
  <si>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</si>
  <si>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</si>
  <si>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</si>
  <si>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</si>
  <si>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</si>
  <si>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</si>
  <si>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</si>
  <si>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</si>
  <si>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</si>
  <si>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</si>
  <si>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</si>
  <si>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</si>
  <si>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</si>
  <si>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</si>
  <si>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</si>
  <si>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</si>
  <si>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</si>
  <si>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</si>
  <si>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</si>
  <si>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</si>
  <si>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</si>
  <si>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</si>
  <si>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</si>
  <si>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</si>
  <si>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</si>
  <si>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</si>
  <si>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</si>
  <si>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</si>
  <si>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</si>
  <si>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</si>
  <si>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</si>
  <si>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</si>
  <si>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</si>
  <si>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</si>
  <si>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</si>
  <si>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</si>
  <si>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</si>
  <si>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</si>
  <si>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</si>
  <si>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</si>
  <si>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</si>
  <si>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</si>
  <si>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</si>
  <si>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</si>
  <si>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</si>
  <si>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</si>
  <si>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</si>
  <si>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</si>
  <si>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</si>
  <si>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</si>
  <si>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</si>
  <si>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</si>
  <si>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</si>
  <si>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</si>
  <si>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</si>
  <si>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</si>
  <si>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</si>
  <si>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</si>
  <si>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</si>
  <si>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</si>
  <si>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</si>
  <si>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</si>
  <si>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</si>
  <si>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</si>
  <si>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</si>
  <si>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</si>
  <si>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</si>
  <si>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</si>
  <si>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</si>
  <si>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</si>
  <si>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</si>
  <si>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</si>
  <si>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</si>
  <si>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</si>
  <si>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</si>
  <si>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</si>
  <si>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</si>
  <si>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</si>
  <si>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</si>
  <si>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</si>
  <si>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</si>
  <si>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</si>
  <si>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</si>
  <si>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</si>
  <si>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</si>
  <si>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</si>
  <si>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</si>
  <si>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</si>
  <si>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</si>
  <si>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</si>
  <si>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</si>
  <si>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</si>
  <si>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</si>
  <si>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</si>
  <si>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</si>
  <si>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</si>
  <si>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</si>
  <si>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</si>
  <si>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</si>
  <si>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</si>
  <si>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</si>
  <si>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</si>
  <si>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</si>
  <si>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</si>
  <si>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</si>
  <si>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</si>
  <si>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</si>
  <si>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</si>
  <si>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</si>
  <si>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</si>
  <si>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</si>
  <si>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</si>
  <si>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</si>
  <si>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</si>
  <si>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</si>
  <si>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</si>
  <si>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</si>
  <si>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</si>
  <si>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</si>
  <si>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</si>
  <si>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</si>
  <si>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</si>
  <si>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</si>
  <si>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</si>
  <si>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</si>
  <si>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</si>
  <si>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</si>
  <si>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</si>
  <si>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</si>
  <si>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</si>
  <si>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</si>
  <si>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</si>
  <si>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</si>
  <si>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</si>
  <si>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</si>
  <si>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</si>
  <si>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</si>
  <si>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</si>
  <si>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</si>
  <si>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</si>
  <si>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</si>
  <si>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</si>
  <si>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</si>
  <si>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</si>
  <si>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</si>
  <si>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</si>
  <si>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</si>
  <si>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</si>
  <si>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</si>
  <si>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</si>
  <si>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</si>
  <si>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</si>
  <si>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</si>
  <si>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</si>
  <si>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</si>
  <si>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</si>
  <si>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</si>
  <si>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</si>
  <si>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</si>
  <si>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</si>
  <si>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</si>
  <si>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</si>
  <si>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</si>
  <si>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</si>
  <si>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</si>
  <si>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</si>
  <si>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</si>
  <si>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</si>
  <si>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</si>
  <si>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</si>
  <si>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</si>
  <si>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</si>
  <si>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</si>
  <si>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</si>
  <si>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</si>
  <si>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</si>
  <si>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</si>
  <si>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</si>
  <si>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</si>
  <si>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</si>
  <si>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</si>
  <si>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</si>
  <si>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</si>
  <si>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</si>
  <si>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</si>
  <si>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</si>
  <si>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</si>
  <si>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</si>
  <si>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</si>
  <si>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</si>
  <si>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</si>
  <si>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</si>
  <si>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</si>
  <si>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</si>
  <si>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</si>
  <si>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</si>
  <si>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</si>
  <si>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</si>
  <si>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</si>
  <si>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</si>
  <si>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</si>
  <si>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</si>
  <si>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</si>
  <si>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</si>
  <si>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</si>
  <si>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</si>
  <si>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</si>
  <si>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</si>
  <si>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</si>
  <si>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</si>
  <si>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</si>
  <si>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</si>
  <si>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</si>
  <si>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</si>
  <si>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</si>
  <si>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</si>
  <si>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</si>
  <si>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</si>
  <si>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</si>
  <si>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</si>
  <si>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</si>
  <si>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</si>
  <si>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</si>
  <si>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</si>
  <si>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</si>
  <si>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</si>
  <si>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</si>
  <si>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</si>
  <si>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</si>
  <si>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</si>
  <si>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</si>
  <si>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</si>
  <si>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</si>
  <si>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</si>
  <si>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</si>
  <si>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</si>
  <si>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</si>
  <si>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</si>
  <si>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</si>
  <si>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</si>
  <si>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</si>
  <si>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</si>
  <si>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</si>
  <si>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</si>
  <si>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</si>
  <si>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</si>
  <si>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</si>
  <si>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</si>
  <si>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</si>
  <si>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</si>
  <si>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</si>
  <si>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</si>
  <si>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</si>
  <si>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</si>
  <si>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</si>
  <si>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</si>
  <si>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</si>
  <si>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</si>
  <si>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</si>
  <si>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</si>
  <si>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</si>
  <si>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</si>
  <si>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</si>
  <si>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</si>
  <si>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</si>
  <si>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</si>
  <si>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</si>
  <si>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</si>
  <si>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</si>
  <si>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</si>
  <si>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</si>
  <si>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</si>
  <si>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</si>
  <si>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</si>
  <si>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</si>
  <si>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</si>
  <si>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</si>
  <si>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</si>
  <si>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</si>
  <si>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</si>
  <si>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</si>
  <si>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</si>
  <si>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</si>
  <si>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</si>
  <si>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</si>
  <si>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</si>
  <si>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</si>
  <si>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</si>
  <si>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</si>
  <si>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</si>
  <si>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</si>
  <si>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</si>
  <si>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</si>
  <si>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</si>
  <si>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</si>
  <si>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</si>
  <si>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</si>
  <si>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</si>
  <si>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</si>
  <si>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</si>
  <si>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</si>
  <si>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</si>
  <si>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</si>
  <si>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</si>
  <si>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</si>
  <si>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</si>
  <si>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</si>
  <si>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</si>
  <si>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</si>
  <si>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</si>
  <si>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</si>
  <si>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</si>
  <si>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</si>
  <si>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</si>
  <si>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</si>
  <si>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</si>
  <si>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</si>
  <si>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</si>
  <si>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</si>
  <si>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</si>
  <si>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</si>
  <si>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</si>
  <si>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</si>
  <si>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</si>
  <si>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</si>
  <si>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</si>
  <si>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</si>
  <si>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</si>
  <si>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</si>
  <si>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</si>
  <si>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</si>
  <si>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</si>
  <si>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</si>
  <si>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</si>
  <si>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</si>
  <si>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</si>
  <si>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</si>
  <si>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</si>
  <si>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</si>
  <si>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</si>
  <si>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</si>
  <si>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</si>
  <si>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</si>
  <si>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</si>
  <si>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</si>
  <si>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</si>
  <si>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</si>
  <si>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</si>
  <si>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</si>
  <si>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</si>
  <si>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</si>
  <si>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</si>
  <si>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</si>
  <si>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</si>
  <si>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</si>
  <si>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</si>
  <si>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</si>
  <si>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</si>
  <si>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</si>
  <si>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</si>
  <si>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</si>
  <si>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</si>
  <si>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</si>
  <si>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</si>
  <si>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</si>
  <si>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</si>
  <si>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</si>
  <si>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</si>
  <si>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</si>
  <si>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</si>
  <si>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</si>
  <si>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</si>
  <si>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</si>
  <si>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</si>
  <si>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</si>
  <si>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</si>
  <si>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</si>
  <si>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</si>
  <si>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</si>
  <si>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</si>
  <si>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</si>
  <si>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</si>
  <si>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</si>
  <si>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</si>
  <si>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</si>
  <si>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</si>
  <si>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</si>
  <si>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</si>
  <si>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</si>
  <si>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</si>
  <si>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</si>
  <si>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</si>
  <si>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</si>
  <si>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</si>
  <si>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</si>
  <si>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</si>
  <si>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</si>
  <si>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</si>
  <si>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</si>
  <si>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</si>
  <si>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</si>
  <si>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</si>
  <si>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</si>
  <si>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</si>
  <si>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</si>
  <si>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</si>
  <si>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</si>
  <si>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</si>
  <si>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</si>
  <si>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</si>
  <si>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</si>
  <si>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</si>
  <si>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</si>
  <si>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</si>
  <si>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</si>
  <si>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</si>
  <si>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</si>
  <si>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</si>
  <si>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</si>
  <si>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</si>
  <si>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</si>
  <si>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</si>
  <si>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</si>
  <si>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</si>
  <si>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</si>
  <si>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</si>
  <si>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</si>
  <si>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</si>
  <si>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</si>
  <si>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</si>
  <si>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</si>
  <si>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</si>
  <si>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</si>
  <si>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</si>
  <si>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</si>
  <si>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</si>
  <si>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</si>
  <si>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</si>
  <si>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</si>
  <si>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</si>
  <si>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</si>
  <si>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</si>
  <si>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</si>
  <si>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</si>
  <si>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</si>
  <si>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</si>
  <si>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</si>
  <si>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</si>
  <si>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</si>
  <si>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</si>
  <si>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</si>
  <si>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</si>
  <si>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</si>
  <si>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</si>
  <si>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</si>
  <si>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</si>
  <si>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</si>
  <si>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</si>
  <si>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</si>
  <si>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</si>
  <si>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</si>
  <si>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</si>
  <si>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</si>
  <si>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</si>
  <si>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</si>
  <si>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</si>
  <si>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</si>
  <si>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</si>
  <si>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</si>
  <si>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</si>
  <si>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</si>
  <si>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</si>
  <si>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</si>
  <si>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</si>
  <si>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</si>
  <si>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</si>
  <si>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</si>
  <si>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</si>
  <si>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</si>
  <si>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</si>
  <si>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</si>
  <si>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</si>
  <si>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</si>
  <si>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</si>
  <si>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</si>
  <si>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</si>
  <si>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</si>
  <si>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</si>
  <si>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</si>
  <si>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</si>
  <si>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</si>
  <si>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</si>
  <si>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</si>
  <si>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</si>
  <si>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</si>
  <si>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</si>
  <si>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</si>
  <si>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</si>
  <si>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</si>
  <si>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</si>
  <si>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</si>
  <si>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</si>
  <si>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</si>
  <si>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</si>
  <si>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</si>
  <si>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</si>
  <si>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</si>
  <si>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</si>
  <si>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</si>
  <si>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</si>
  <si>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</si>
  <si>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</si>
  <si>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</si>
  <si>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</si>
  <si>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</si>
  <si>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</si>
  <si>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</si>
  <si>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</si>
  <si>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</si>
  <si>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</si>
  <si>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</si>
  <si>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</si>
  <si>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</si>
  <si>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</si>
  <si>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</si>
  <si>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</si>
  <si>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</si>
  <si>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</si>
  <si>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</si>
  <si>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</si>
  <si>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</si>
  <si>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</si>
  <si>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</si>
  <si>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</si>
  <si>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</si>
  <si>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</si>
  <si>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</si>
  <si>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</si>
  <si>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</si>
  <si>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</si>
  <si>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</si>
  <si>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</si>
  <si>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</si>
  <si>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</si>
  <si>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</si>
  <si>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</si>
  <si>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</si>
  <si>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</si>
  <si>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</si>
  <si>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</si>
  <si>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</si>
  <si>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</si>
  <si>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</si>
  <si>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</si>
  <si>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</si>
  <si>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</si>
  <si>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</si>
  <si>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</si>
  <si>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</si>
  <si>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</si>
  <si>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</si>
  <si>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</si>
  <si>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</si>
  <si>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</si>
  <si>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</si>
  <si>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</si>
  <si>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</si>
  <si>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</si>
  <si>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</si>
  <si>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</si>
  <si>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</si>
  <si>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</si>
  <si>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</si>
  <si>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</si>
  <si>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</si>
  <si>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</si>
  <si>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</si>
  <si>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</si>
  <si>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</si>
  <si>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</si>
  <si>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</si>
  <si>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</si>
  <si>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</si>
  <si>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</si>
  <si>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</si>
  <si>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</si>
  <si>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</si>
  <si>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</si>
  <si>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</si>
  <si>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</si>
  <si>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</si>
  <si>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</si>
  <si>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</si>
  <si>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</si>
  <si>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</si>
  <si>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</si>
  <si>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</si>
  <si>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</si>
  <si>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</si>
  <si>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</si>
  <si>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</si>
  <si>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</si>
  <si>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</si>
  <si>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</si>
  <si>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</si>
  <si>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</si>
  <si>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</si>
  <si>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</si>
  <si>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</si>
  <si>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</si>
  <si>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</si>
  <si>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</si>
  <si>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</si>
  <si>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</si>
  <si>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</si>
  <si>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</si>
  <si>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</si>
  <si>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</si>
  <si>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</si>
  <si>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</si>
  <si>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</si>
  <si>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</si>
  <si>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</si>
  <si>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</si>
  <si>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</si>
  <si>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</si>
  <si>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</si>
  <si>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</si>
  <si>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</si>
  <si>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</si>
  <si>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</si>
  <si>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</si>
  <si>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</si>
  <si>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</si>
  <si>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</si>
  <si>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</si>
  <si>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</si>
  <si>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</si>
  <si>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</si>
  <si>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</si>
  <si>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</si>
  <si>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</si>
  <si>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</si>
  <si>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</si>
  <si>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</si>
  <si>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</si>
  <si>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</si>
  <si>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</si>
  <si>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</si>
  <si>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</si>
  <si>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</si>
  <si>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</si>
  <si>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</si>
  <si>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</si>
  <si>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</si>
  <si>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</si>
  <si>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</si>
  <si>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</si>
  <si>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</si>
  <si>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</si>
  <si>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</si>
  <si>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</si>
  <si>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</si>
  <si>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</si>
  <si>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</si>
  <si>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</si>
  <si>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</si>
  <si>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</si>
  <si>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</si>
  <si>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</si>
  <si>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</si>
  <si>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</si>
  <si>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</si>
  <si>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</si>
  <si>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</si>
  <si>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</si>
  <si>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</si>
  <si>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</si>
  <si>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</si>
  <si>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</si>
  <si>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</si>
  <si>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</si>
  <si>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</si>
  <si>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</si>
  <si>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</si>
  <si>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</si>
  <si>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</si>
  <si>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</si>
  <si>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</si>
  <si>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</si>
  <si>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</si>
  <si>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</si>
  <si>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</si>
  <si>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</si>
  <si>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</si>
  <si>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</si>
  <si>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</si>
  <si>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</si>
  <si>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</si>
  <si>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</si>
  <si>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</si>
  <si>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</si>
  <si>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</si>
  <si>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</si>
  <si>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</si>
  <si>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</si>
  <si>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</si>
  <si>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</si>
  <si>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</si>
  <si>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</si>
  <si>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</si>
  <si>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</si>
  <si>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</si>
  <si>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</si>
  <si>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</si>
  <si>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</si>
  <si>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</si>
  <si>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</si>
  <si>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</si>
  <si>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</si>
  <si>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</si>
  <si>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</si>
  <si>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</si>
  <si>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</si>
  <si>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</si>
  <si>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</si>
  <si>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</si>
  <si>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</si>
  <si>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</si>
  <si>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</si>
  <si>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</si>
  <si>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</si>
  <si>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</si>
  <si>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</si>
  <si>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</si>
  <si>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</si>
  <si>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</si>
  <si>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</si>
  <si>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</si>
  <si>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</si>
  <si>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</si>
  <si>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</si>
  <si>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</si>
  <si>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</si>
  <si>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</si>
  <si>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</si>
  <si>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</si>
  <si>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</si>
  <si>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</si>
  <si>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</si>
  <si>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</si>
  <si>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</si>
  <si>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</si>
  <si>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</si>
  <si>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</si>
  <si>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</si>
  <si>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</si>
  <si>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</si>
  <si>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</si>
  <si>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</si>
  <si>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</si>
  <si>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</si>
  <si>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</si>
  <si>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</si>
  <si>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</si>
  <si>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</si>
  <si>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</si>
  <si>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</si>
  <si>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</si>
  <si>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</si>
  <si>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</si>
  <si>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</si>
  <si>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</si>
  <si>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</si>
  <si>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</si>
  <si>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</si>
  <si>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</si>
  <si>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</si>
  <si>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</si>
  <si>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</si>
  <si>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</si>
  <si>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</si>
  <si>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</si>
  <si>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</si>
  <si>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</si>
  <si>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</si>
  <si>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</si>
  <si>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</si>
  <si>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</si>
  <si>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</si>
  <si>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</si>
  <si>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</si>
  <si>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</si>
  <si>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</si>
  <si>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</si>
  <si>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</si>
  <si>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</si>
  <si>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</si>
  <si>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</si>
  <si>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</si>
  <si>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</si>
  <si>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</si>
  <si>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</si>
  <si>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</si>
  <si>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</si>
  <si>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</si>
  <si>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</si>
  <si>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</si>
  <si>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</si>
  <si>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</si>
  <si>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</si>
  <si>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</si>
  <si>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</si>
  <si>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</si>
  <si>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</si>
  <si>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</si>
  <si>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</si>
  <si>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</si>
  <si>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</si>
  <si>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</si>
  <si>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</si>
  <si>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</si>
  <si>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</si>
  <si>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</si>
  <si>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</si>
  <si>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</si>
  <si>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</si>
  <si>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</si>
  <si>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</si>
  <si>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</si>
  <si>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</si>
  <si>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</si>
  <si>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</si>
  <si>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</si>
  <si>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</si>
  <si>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</si>
  <si>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</si>
  <si>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</si>
  <si>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</si>
  <si>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</si>
  <si>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</si>
  <si>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</si>
  <si>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</si>
  <si>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</si>
  <si>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</si>
  <si>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</si>
  <si>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</si>
  <si>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</si>
  <si>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</si>
  <si>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</si>
  <si>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</si>
  <si>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</si>
  <si>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</si>
  <si>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</si>
  <si>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</si>
  <si>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</si>
  <si>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</si>
  <si>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</si>
  <si>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</si>
  <si>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</si>
  <si>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</si>
  <si>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</si>
  <si>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</si>
  <si>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</si>
  <si>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</si>
  <si>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</si>
  <si>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</si>
  <si>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</si>
  <si>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</si>
  <si>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</si>
  <si>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</si>
  <si>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</si>
  <si>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</si>
  <si>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</si>
  <si>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</si>
  <si>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</si>
  <si>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</si>
  <si>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</si>
  <si>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</si>
  <si>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</si>
  <si>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</si>
  <si>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</si>
  <si>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</si>
  <si>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</si>
  <si>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</si>
  <si>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</si>
  <si>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</si>
  <si>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</si>
  <si>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</si>
  <si>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</si>
  <si>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</si>
  <si>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</si>
  <si>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</si>
  <si>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</si>
  <si>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</si>
  <si>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</si>
  <si>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</si>
  <si>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</si>
  <si>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</si>
  <si>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</si>
  <si>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</si>
  <si>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</si>
  <si>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</si>
  <si>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</si>
  <si>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</si>
  <si>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</si>
  <si>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</si>
  <si>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</si>
  <si>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</si>
  <si>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</si>
  <si>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</si>
  <si>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</si>
  <si>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</si>
  <si>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</si>
  <si>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</si>
  <si>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</si>
  <si>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</si>
  <si>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</si>
  <si>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</si>
  <si>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</si>
  <si>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</si>
  <si>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</si>
  <si>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</si>
  <si>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</si>
  <si>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</si>
  <si>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</si>
  <si>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</si>
  <si>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</si>
  <si>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</si>
  <si>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</si>
  <si>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</si>
  <si>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</si>
  <si>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</si>
  <si>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</si>
  <si>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</si>
  <si>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</si>
  <si>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</si>
  <si>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</si>
  <si>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</si>
  <si>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</si>
  <si>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</si>
  <si>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</si>
  <si>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</si>
  <si>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</si>
  <si>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</si>
  <si>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</si>
  <si>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</si>
  <si>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</si>
  <si>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</si>
  <si>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</si>
  <si>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</si>
  <si>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</si>
  <si>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</si>
  <si>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</si>
  <si>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</si>
  <si>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</si>
  <si>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</si>
  <si>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</si>
  <si>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</si>
  <si>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</si>
  <si>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</si>
  <si>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</si>
  <si>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</si>
  <si>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</si>
  <si>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</si>
  <si>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</si>
  <si>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</si>
  <si>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</si>
  <si>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</si>
  <si>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</si>
  <si>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</si>
  <si>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</si>
  <si>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</si>
  <si>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</si>
  <si>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</si>
  <si>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</si>
  <si>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</si>
  <si>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</si>
  <si>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</si>
  <si>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</si>
  <si>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</si>
  <si>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</si>
  <si>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</si>
  <si>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</si>
  <si>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</si>
  <si>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</si>
  <si>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</si>
  <si>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</si>
  <si>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</si>
  <si>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</si>
  <si>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</si>
  <si>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</si>
  <si>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</si>
  <si>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</si>
  <si>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</si>
  <si>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</si>
  <si>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</si>
  <si>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</si>
  <si>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</si>
  <si>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</si>
  <si>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</si>
  <si>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</si>
  <si>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</si>
  <si>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</si>
  <si>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</si>
  <si>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</si>
  <si>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</si>
  <si>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</si>
  <si>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</si>
  <si>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</si>
  <si>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</si>
  <si>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</si>
  <si>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</si>
  <si>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</si>
  <si>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</si>
  <si>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</si>
  <si>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</si>
  <si>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</si>
  <si>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</si>
  <si>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</si>
  <si>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</si>
  <si>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</si>
  <si>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</si>
  <si>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</si>
  <si>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</si>
  <si>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</si>
  <si>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</si>
  <si>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</si>
  <si>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</si>
  <si>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</si>
  <si>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</si>
  <si>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</si>
  <si>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</si>
  <si>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</si>
  <si>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</si>
  <si>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</si>
  <si>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</si>
  <si>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</si>
  <si>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</si>
  <si>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</si>
  <si>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</si>
  <si>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</si>
  <si>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</si>
  <si>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</si>
  <si>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</si>
  <si>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</si>
  <si>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</si>
  <si>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</si>
  <si>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</si>
  <si>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</si>
  <si>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</si>
  <si>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</si>
  <si>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</si>
  <si>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</si>
  <si>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</si>
  <si>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</si>
  <si>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</si>
  <si>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</si>
  <si>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</si>
  <si>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</si>
  <si>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</si>
  <si>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</si>
  <si>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</si>
  <si>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</si>
  <si>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</si>
  <si>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</si>
  <si>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</si>
  <si>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</si>
  <si>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</si>
  <si>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</si>
  <si>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</si>
  <si>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</si>
  <si>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</si>
  <si>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</si>
  <si>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</si>
  <si>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</si>
  <si>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</si>
  <si>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</si>
  <si>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</si>
  <si>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</si>
  <si>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</si>
  <si>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</si>
  <si>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</si>
  <si>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</si>
  <si>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</si>
  <si>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</si>
  <si>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</si>
  <si>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</si>
  <si>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</si>
  <si>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</si>
  <si>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</si>
  <si>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</si>
  <si>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</si>
  <si>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</si>
  <si>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</si>
  <si>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</si>
  <si>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</si>
  <si>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</si>
  <si>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</si>
  <si>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</si>
  <si>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</si>
  <si>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</si>
  <si>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</si>
  <si>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</si>
  <si>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</si>
  <si>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</si>
  <si>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</si>
  <si>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</si>
  <si>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</si>
  <si>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</si>
  <si>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</si>
  <si>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</si>
  <si>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</si>
  <si>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</si>
  <si>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</si>
  <si>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</si>
  <si>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</si>
  <si>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</si>
  <si>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</si>
  <si>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</si>
  <si>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</si>
  <si>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</si>
  <si>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</si>
  <si>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</si>
  <si>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</si>
  <si>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</si>
  <si>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</si>
  <si>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</si>
  <si>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</si>
  <si>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</si>
  <si>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</si>
  <si>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</si>
  <si>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</si>
  <si>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</si>
  <si>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</si>
  <si>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</si>
  <si>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</si>
  <si>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</si>
  <si>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</si>
  <si>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</si>
  <si>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</si>
  <si>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</si>
  <si>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</si>
  <si>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</si>
  <si>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</si>
  <si>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</si>
  <si>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</si>
  <si>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</si>
  <si>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</si>
  <si>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</si>
  <si>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</si>
  <si>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</si>
  <si>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</si>
  <si>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</si>
  <si>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</si>
  <si>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</si>
  <si>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</si>
  <si>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</si>
  <si>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</si>
  <si>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</si>
  <si>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</si>
  <si>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</si>
  <si>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</si>
  <si>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</si>
  <si>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</si>
  <si>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</si>
  <si>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</si>
  <si>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</si>
  <si>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</si>
  <si>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</si>
  <si>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</si>
  <si>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</si>
  <si>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</si>
  <si>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</si>
  <si>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</si>
  <si>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</si>
  <si>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</si>
  <si>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</si>
  <si>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</si>
  <si>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</si>
  <si>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</si>
  <si>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</si>
  <si>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</si>
  <si>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</si>
  <si>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</si>
  <si>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</si>
  <si>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</si>
  <si>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</si>
  <si>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</si>
  <si>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</si>
  <si>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</si>
  <si>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</si>
  <si>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</si>
  <si>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</si>
  <si>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</si>
  <si>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</si>
  <si>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</si>
  <si>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</si>
  <si>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</si>
  <si>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</si>
  <si>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</si>
  <si>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</si>
  <si>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</si>
  <si>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</si>
  <si>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</si>
  <si>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</si>
  <si>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</si>
  <si>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</si>
  <si>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</si>
  <si>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</si>
  <si>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</si>
  <si>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</si>
  <si>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</si>
  <si>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</si>
  <si>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</si>
  <si>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</si>
  <si>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</si>
  <si>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</si>
  <si>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</si>
  <si>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</si>
  <si>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</si>
  <si>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</si>
  <si>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</si>
  <si>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</si>
  <si>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</si>
  <si>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</si>
  <si>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</si>
  <si>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</si>
  <si>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</si>
  <si>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</si>
  <si>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</si>
  <si>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</si>
  <si>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</si>
  <si>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</si>
  <si>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</si>
  <si>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</si>
  <si>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</si>
  <si>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</si>
  <si>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</si>
  <si>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</si>
  <si>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</si>
  <si>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</si>
  <si>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</si>
  <si>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</si>
  <si>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</si>
  <si>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</si>
  <si>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</si>
  <si>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</si>
  <si>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</si>
  <si>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</si>
  <si>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</si>
  <si>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</si>
  <si>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</si>
  <si>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</si>
  <si>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</si>
  <si>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</si>
  <si>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</si>
  <si>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</si>
  <si>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</si>
  <si>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</si>
  <si>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</si>
  <si>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</si>
  <si>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</si>
  <si>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</si>
  <si>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</si>
  <si>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</si>
  <si>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</si>
  <si>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</si>
  <si>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</si>
  <si>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</si>
  <si>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</si>
  <si>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</si>
  <si>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</si>
  <si>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</si>
  <si>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</si>
  <si>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</si>
  <si>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</si>
  <si>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</si>
  <si>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</si>
  <si>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</si>
  <si>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</si>
  <si>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</si>
  <si>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</si>
  <si>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</si>
  <si>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</si>
  <si>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</si>
  <si>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</si>
  <si>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</si>
  <si>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</si>
  <si>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</si>
  <si>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</si>
  <si>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</si>
  <si>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</si>
  <si>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</si>
  <si>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</si>
  <si>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</si>
  <si>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</si>
  <si>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</si>
  <si>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</si>
  <si>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</si>
  <si>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</si>
  <si>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</si>
  <si>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</si>
  <si>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</si>
  <si>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</si>
  <si>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</si>
  <si>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</si>
  <si>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</si>
  <si>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</si>
  <si>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</si>
  <si>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</si>
  <si>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</si>
  <si>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</si>
  <si>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</si>
  <si>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</si>
  <si>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</si>
  <si>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</si>
  <si>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</si>
  <si>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</si>
  <si>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</si>
  <si>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</si>
  <si>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</si>
  <si>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</si>
  <si>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</si>
  <si>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</si>
  <si>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</si>
  <si>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</si>
  <si>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</si>
  <si>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</si>
  <si>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</si>
  <si>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</si>
  <si>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</si>
  <si>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</si>
  <si>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</si>
  <si>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</si>
  <si>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</si>
  <si>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</si>
  <si>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</si>
  <si>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</si>
  <si>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</si>
  <si>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</si>
  <si>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</si>
  <si>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</si>
  <si>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</si>
  <si>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</si>
  <si>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</si>
  <si>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</si>
  <si>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</si>
  <si>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</si>
  <si>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</si>
  <si>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</si>
  <si>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</si>
  <si>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</si>
  <si>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</si>
  <si>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</si>
  <si>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</si>
  <si>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</si>
  <si>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</si>
  <si>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</si>
  <si>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</si>
  <si>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</si>
  <si>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</si>
  <si>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</si>
  <si>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</si>
  <si>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</si>
  <si>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</si>
  <si>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</si>
  <si>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</si>
  <si>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</si>
  <si>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</si>
  <si>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</si>
  <si>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</si>
  <si>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</si>
  <si>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</si>
  <si>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</si>
  <si>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</si>
  <si>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</si>
  <si>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</si>
  <si>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</si>
  <si>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</si>
  <si>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</si>
  <si>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</si>
  <si>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</si>
  <si>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</si>
  <si>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</si>
  <si>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</si>
  <si>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</si>
  <si>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</si>
  <si>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</si>
  <si>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</si>
  <si>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</si>
  <si>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</si>
  <si>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</si>
  <si>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</si>
  <si>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</si>
  <si>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</si>
  <si>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</si>
  <si>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</si>
  <si>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</si>
  <si>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</si>
  <si>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</si>
  <si>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</si>
  <si>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</si>
  <si>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</si>
  <si>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</si>
  <si>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</si>
  <si>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</si>
  <si>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</si>
  <si>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</si>
  <si>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</si>
  <si>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</si>
  <si>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</si>
  <si>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</si>
  <si>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</si>
  <si>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</si>
  <si>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</si>
  <si>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</si>
  <si>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</si>
  <si>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</si>
  <si>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</si>
  <si>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</si>
  <si>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</si>
  <si>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</si>
  <si>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</si>
  <si>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</si>
  <si>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</si>
  <si>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</si>
  <si>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</si>
  <si>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</si>
  <si>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</si>
  <si>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</si>
  <si>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</si>
  <si>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</si>
  <si>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</si>
  <si>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</si>
  <si>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</si>
  <si>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</si>
  <si>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</si>
  <si>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</si>
  <si>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</si>
  <si>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</si>
  <si>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</si>
  <si>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</si>
  <si>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</si>
  <si>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</si>
  <si>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</si>
  <si>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</si>
  <si>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</si>
  <si>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</si>
  <si>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</si>
  <si>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</si>
  <si>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</si>
  <si>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</si>
  <si>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</si>
  <si>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</si>
  <si>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</si>
  <si>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</si>
  <si>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</si>
  <si>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</si>
  <si>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</si>
  <si>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</si>
  <si>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</si>
  <si>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</si>
  <si>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</si>
  <si>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</si>
  <si>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</si>
  <si>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</si>
  <si>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</si>
  <si>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</si>
  <si>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</si>
  <si>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</si>
  <si>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</si>
  <si>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</si>
  <si>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</si>
  <si>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</si>
  <si>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</si>
  <si>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</si>
  <si>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</si>
  <si>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</si>
  <si>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</si>
  <si>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</si>
  <si>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</si>
  <si>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</si>
  <si>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</si>
  <si>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</si>
  <si>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</si>
  <si>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</si>
  <si>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</si>
  <si>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</si>
  <si>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</si>
  <si>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</si>
  <si>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</si>
  <si>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</si>
  <si>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</si>
  <si>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</si>
  <si>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</si>
  <si>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</si>
  <si>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</si>
  <si>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</si>
  <si>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</si>
  <si>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</si>
  <si>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</si>
  <si>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</si>
  <si>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</si>
  <si>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</si>
  <si>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</si>
  <si>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</si>
  <si>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</si>
  <si>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</si>
  <si>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</si>
  <si>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</si>
  <si>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</si>
  <si>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</si>
  <si>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</si>
  <si>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</si>
  <si>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</si>
  <si>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</si>
  <si>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</si>
  <si>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</si>
  <si>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</si>
  <si>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</si>
  <si>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</si>
  <si>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</si>
  <si>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</si>
  <si>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</si>
  <si>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</si>
  <si>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</si>
  <si>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</si>
  <si>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</si>
  <si>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</si>
  <si>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</si>
  <si>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</si>
  <si>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</si>
  <si>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</si>
  <si>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</si>
  <si>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</si>
  <si>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</si>
  <si>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</si>
  <si>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</si>
  <si>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</si>
  <si>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</si>
  <si>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</si>
  <si>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</si>
  <si>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</si>
  <si>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</si>
  <si>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</si>
  <si>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</si>
  <si>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</si>
  <si>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</si>
  <si>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</si>
  <si>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</si>
  <si>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</si>
  <si>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</si>
  <si>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</si>
  <si>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</si>
  <si>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</si>
  <si>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</si>
  <si>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</si>
  <si>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</si>
  <si>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</si>
  <si>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</si>
  <si>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</si>
  <si>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</si>
  <si>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</si>
  <si>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</si>
  <si>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</si>
  <si>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</si>
  <si>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</si>
  <si>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</si>
  <si>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</si>
  <si>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</si>
  <si>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</si>
  <si>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</si>
  <si>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</si>
  <si>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</si>
  <si>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</si>
  <si>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</si>
  <si>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</si>
  <si>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</si>
  <si>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</si>
  <si>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</si>
  <si>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</si>
  <si>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</si>
  <si>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</si>
  <si>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</si>
  <si>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</si>
  <si>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</si>
  <si>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</si>
  <si>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</si>
  <si>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</si>
  <si>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</si>
  <si>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</si>
  <si>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</si>
  <si>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</si>
  <si>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</si>
  <si>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</si>
  <si>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</si>
  <si>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</si>
  <si>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</si>
  <si>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</si>
  <si>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</si>
  <si>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</si>
  <si>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</si>
  <si>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</si>
  <si>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</si>
  <si>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</si>
  <si>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</si>
  <si>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</si>
  <si>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</si>
  <si>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</si>
  <si>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</si>
  <si>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</si>
  <si>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</si>
  <si>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</si>
  <si>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</si>
  <si>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</si>
  <si>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</si>
  <si>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</si>
  <si>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</si>
  <si>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</si>
  <si>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</si>
  <si>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</si>
  <si>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</si>
  <si>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</si>
  <si>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</si>
  <si>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</si>
  <si>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</si>
  <si>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</si>
  <si>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</si>
  <si>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</si>
  <si>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</si>
  <si>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</si>
  <si>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</si>
  <si>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</si>
  <si>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</si>
  <si>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</si>
  <si>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</si>
  <si>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</si>
  <si>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</si>
  <si>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</si>
  <si>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</si>
  <si>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</si>
  <si>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</si>
  <si>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</si>
  <si>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</si>
  <si>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</si>
  <si>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</si>
  <si>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</si>
  <si>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</si>
  <si>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</si>
  <si>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</si>
  <si>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</si>
  <si>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</si>
  <si>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</si>
  <si>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</si>
  <si>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</si>
  <si>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</si>
  <si>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</si>
  <si>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</si>
  <si>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</si>
  <si>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</si>
  <si>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</si>
  <si>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</si>
  <si>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</si>
  <si>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</si>
  <si>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</si>
  <si>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</si>
  <si>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</si>
  <si>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</si>
  <si>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</si>
  <si>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</si>
  <si>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</si>
  <si>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</si>
  <si>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</si>
  <si>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</si>
  <si>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</si>
  <si>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</si>
  <si>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</si>
  <si>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</si>
  <si>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</si>
  <si>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</si>
  <si>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</si>
  <si>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</si>
  <si>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</si>
  <si>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</si>
  <si>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</si>
  <si>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</si>
  <si>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</si>
  <si>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</si>
  <si>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</si>
  <si>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</si>
  <si>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</si>
  <si>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</si>
  <si>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</si>
  <si>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</si>
  <si>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</si>
  <si>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</si>
  <si>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</si>
  <si>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</si>
  <si>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</si>
  <si>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</si>
  <si>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</si>
  <si>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</si>
  <si>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</si>
  <si>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</si>
  <si>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</si>
  <si>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</si>
  <si>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</si>
  <si>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</si>
  <si>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</si>
  <si>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</si>
  <si>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</si>
  <si>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</si>
  <si>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</si>
  <si>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</si>
  <si>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</si>
  <si>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</si>
  <si>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</si>
  <si>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</si>
  <si>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</si>
  <si>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</si>
  <si>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</si>
  <si>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</si>
  <si>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</si>
  <si>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</si>
  <si>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</si>
  <si>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</si>
  <si>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</si>
  <si>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</si>
  <si>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</si>
  <si>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</si>
  <si>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</si>
  <si>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</si>
  <si>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</si>
  <si>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</si>
  <si>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</si>
  <si>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</si>
  <si>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</si>
  <si>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</si>
  <si>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</si>
  <si>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</si>
  <si>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</si>
  <si>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</si>
  <si>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</si>
  <si>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</si>
  <si>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</si>
  <si>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</si>
  <si>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</si>
  <si>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</si>
  <si>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</si>
  <si>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</si>
  <si>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</si>
  <si>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</si>
  <si>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</si>
  <si>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</si>
  <si>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</si>
  <si>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</si>
  <si>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</si>
  <si>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</si>
  <si>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</si>
  <si>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</si>
  <si>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</si>
  <si>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</si>
  <si>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</si>
  <si>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</si>
  <si>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</si>
  <si>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</si>
  <si>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</si>
  <si>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</si>
  <si>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</si>
  <si>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</si>
  <si>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</si>
  <si>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</si>
  <si>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</si>
  <si>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</si>
  <si>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</si>
  <si>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</si>
  <si>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</si>
  <si>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</si>
  <si>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</si>
  <si>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</si>
  <si>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</si>
  <si>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</si>
  <si>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</si>
  <si>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</si>
  <si>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</si>
  <si>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</si>
  <si>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</si>
  <si>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</si>
  <si>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</si>
  <si>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</si>
  <si>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</si>
  <si>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</si>
  <si>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</si>
  <si>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</si>
  <si>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</si>
  <si>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</si>
  <si>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</si>
  <si>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</si>
  <si>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</si>
  <si>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</si>
  <si>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</si>
  <si>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</si>
  <si>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</si>
  <si>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</si>
  <si>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</si>
  <si>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</si>
  <si>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</si>
  <si>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</si>
  <si>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</si>
  <si>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</si>
  <si>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</si>
  <si>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</si>
  <si>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</si>
  <si>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</si>
  <si>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</si>
  <si>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</si>
  <si>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</si>
  <si>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</si>
  <si>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</si>
  <si>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</si>
  <si>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</si>
  <si>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</si>
  <si>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</si>
  <si>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</si>
  <si>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</si>
  <si>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</si>
  <si>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</si>
  <si>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</si>
  <si>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</si>
  <si>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</si>
  <si>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</si>
  <si>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</si>
  <si>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</si>
  <si>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</si>
  <si>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</si>
  <si>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</si>
  <si>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</si>
  <si>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</si>
  <si>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</si>
  <si>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</si>
  <si>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</si>
  <si>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</si>
  <si>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</si>
  <si>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</si>
  <si>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</si>
  <si>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</si>
  <si>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</si>
  <si>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</si>
  <si>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</si>
  <si>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</si>
  <si>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</si>
  <si>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</si>
  <si>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</si>
  <si>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</si>
  <si>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</si>
  <si>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</si>
  <si>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</si>
  <si>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</si>
  <si>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</si>
  <si>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</si>
  <si>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</si>
  <si>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</si>
  <si>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</si>
  <si>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</si>
  <si>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</si>
  <si>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</si>
  <si>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</si>
  <si>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</si>
  <si>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</si>
  <si>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</si>
  <si>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</si>
  <si>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</si>
  <si>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</si>
  <si>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</si>
  <si>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</si>
  <si>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</si>
  <si>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</si>
  <si>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</si>
  <si>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</si>
  <si>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</si>
  <si>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</si>
  <si>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</si>
  <si>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</si>
  <si>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</si>
  <si>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</si>
  <si>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</si>
  <si>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</si>
  <si>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</si>
  <si>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</si>
  <si>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</si>
  <si>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</si>
  <si>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</si>
  <si>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</si>
  <si>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</si>
  <si>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</si>
  <si>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</si>
  <si>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</si>
  <si>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</si>
  <si>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</si>
  <si>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</si>
  <si>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</si>
  <si>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</si>
  <si>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</si>
  <si>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</si>
  <si>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</si>
  <si>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</si>
  <si>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</si>
  <si>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</si>
  <si>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</si>
  <si>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</si>
  <si>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</si>
  <si>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</si>
  <si>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</si>
  <si>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</si>
  <si>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</si>
  <si>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</si>
  <si>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</si>
  <si>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</si>
  <si>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</si>
  <si>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</si>
  <si>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</si>
  <si>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</si>
  <si>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</si>
  <si>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</si>
  <si>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</si>
  <si>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</si>
  <si>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</si>
  <si>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</si>
  <si>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</si>
  <si>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</si>
  <si>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</si>
  <si>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</si>
  <si>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</si>
  <si>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</si>
  <si>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</si>
  <si>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</si>
  <si>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</si>
  <si>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</si>
  <si>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</si>
  <si>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</si>
  <si>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</si>
  <si>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</si>
  <si>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</si>
  <si>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</si>
  <si>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</si>
  <si>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</si>
  <si>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</si>
  <si>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</si>
  <si>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</si>
  <si>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</si>
  <si>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</si>
  <si>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</si>
  <si>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</si>
  <si>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</si>
  <si>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</si>
  <si>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</si>
  <si>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</si>
  <si>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</si>
  <si>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</si>
  <si>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</si>
  <si>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</si>
  <si>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</si>
  <si>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</si>
  <si>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</si>
  <si>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</si>
  <si>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</si>
  <si>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</si>
  <si>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</si>
  <si>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</si>
  <si>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</si>
  <si>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</si>
  <si>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</si>
  <si>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</si>
  <si>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</si>
  <si>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</si>
  <si>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</si>
  <si>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</si>
  <si>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</si>
  <si>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</si>
  <si>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</si>
  <si>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</si>
  <si>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</si>
  <si>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</si>
  <si>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</si>
  <si>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</si>
  <si>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</si>
  <si>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</si>
  <si>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</si>
  <si>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</si>
  <si>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</si>
  <si>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</si>
  <si>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</si>
  <si>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</si>
  <si>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</si>
  <si>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</si>
  <si>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</si>
  <si>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</si>
  <si>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</si>
  <si>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</si>
  <si>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</si>
  <si>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</si>
  <si>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</si>
  <si>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</si>
  <si>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</si>
  <si>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</si>
  <si>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</si>
  <si>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</si>
  <si>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</si>
  <si>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</si>
  <si>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</si>
  <si>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</si>
  <si>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</si>
  <si>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</si>
  <si>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</si>
  <si>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</si>
  <si>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</si>
  <si>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</si>
  <si>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</si>
  <si>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</si>
  <si>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</si>
  <si>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</si>
  <si>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</si>
  <si>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</si>
  <si>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</si>
  <si>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</si>
  <si>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</si>
  <si>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</si>
  <si>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</si>
  <si>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</si>
  <si>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</si>
  <si>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</si>
  <si>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</si>
  <si>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</si>
  <si>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</si>
  <si>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</si>
  <si>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</si>
  <si>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</si>
  <si>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</si>
  <si>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</si>
  <si>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</si>
  <si>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</si>
  <si>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</si>
  <si>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</si>
  <si>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</si>
  <si>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</si>
  <si>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</si>
  <si>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</si>
  <si>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</si>
  <si>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</si>
  <si>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</si>
  <si>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</si>
  <si>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</si>
  <si>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</si>
  <si>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</si>
  <si>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</si>
  <si>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</si>
  <si>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</si>
  <si>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</si>
  <si>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</si>
  <si>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</si>
  <si>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</si>
  <si>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</si>
  <si>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</si>
  <si>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</si>
  <si>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</si>
  <si>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</si>
  <si>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</si>
  <si>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</si>
  <si>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</si>
  <si>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</si>
  <si>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</si>
  <si>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</si>
  <si>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</si>
  <si>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</si>
  <si>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</si>
  <si>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</si>
  <si>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</si>
  <si>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</si>
  <si>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</si>
  <si>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</si>
  <si>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</si>
  <si>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</si>
  <si>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</si>
  <si>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</si>
  <si>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</si>
  <si>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</si>
  <si>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</si>
  <si>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</si>
  <si>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</si>
  <si>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</si>
  <si>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</si>
  <si>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</si>
  <si>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</si>
  <si>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</si>
  <si>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</si>
  <si>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</si>
  <si>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</si>
  <si>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</si>
  <si>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</si>
  <si>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</si>
  <si>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</si>
  <si>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</si>
  <si>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</si>
  <si>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</si>
  <si>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</si>
  <si>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</si>
  <si>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</si>
  <si>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</si>
  <si>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</si>
  <si>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</si>
  <si>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</si>
  <si>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</si>
  <si>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</si>
  <si>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</si>
  <si>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</si>
  <si>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</si>
  <si>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</si>
  <si>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</si>
  <si>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</si>
  <si>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</si>
  <si>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</si>
  <si>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</si>
  <si>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</si>
  <si>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</si>
  <si>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</si>
  <si>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</si>
  <si>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</si>
  <si>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</si>
  <si>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</si>
  <si>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</si>
  <si>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</si>
  <si>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</si>
  <si>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</si>
  <si>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</si>
  <si>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</si>
  <si>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</si>
  <si>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</si>
  <si>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</si>
  <si>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</si>
  <si>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</si>
  <si>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</si>
  <si>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</si>
  <si>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</si>
  <si>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</si>
  <si>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</si>
  <si>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</si>
  <si>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</si>
  <si>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</si>
  <si>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</si>
  <si>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</si>
  <si>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</si>
  <si>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</si>
  <si>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</si>
  <si>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</si>
  <si>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</si>
  <si>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</si>
  <si>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</si>
  <si>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</si>
  <si>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</si>
  <si>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</si>
  <si>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</si>
  <si>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</si>
  <si>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</si>
  <si>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</si>
  <si>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</si>
  <si>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</si>
  <si>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</si>
  <si>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</si>
  <si>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</si>
  <si>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</si>
  <si>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</si>
  <si>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</si>
  <si>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</si>
  <si>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</si>
  <si>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</si>
  <si>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</si>
  <si>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</si>
  <si>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</si>
  <si>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</si>
  <si>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</si>
  <si>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</si>
  <si>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</si>
  <si>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</si>
  <si>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</si>
  <si>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</si>
  <si>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</si>
  <si>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</si>
  <si>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</si>
  <si>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</si>
  <si>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</si>
  <si>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</si>
  <si>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</si>
  <si>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</si>
  <si>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</si>
  <si>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</si>
  <si>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</si>
  <si>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</si>
  <si>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</si>
  <si>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</si>
  <si>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</si>
  <si>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</si>
  <si>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</si>
  <si>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</si>
  <si>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</si>
  <si>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</si>
  <si>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</si>
  <si>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</si>
  <si>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</si>
  <si>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</si>
  <si>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</si>
  <si>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</si>
  <si>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</si>
  <si>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</si>
  <si>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</si>
  <si>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</si>
  <si>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</si>
  <si>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</si>
  <si>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</si>
  <si>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</si>
  <si>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</si>
  <si>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</si>
  <si>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</si>
  <si>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</si>
  <si>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</si>
  <si>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</si>
  <si>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</si>
  <si>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</si>
  <si>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</si>
  <si>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</si>
  <si>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</si>
  <si>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</si>
  <si>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</si>
  <si>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</si>
  <si>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</si>
  <si>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</si>
  <si>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</si>
  <si>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</si>
  <si>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</si>
  <si>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</si>
  <si>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</si>
  <si>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</si>
  <si>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</si>
  <si>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</si>
  <si>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</si>
  <si>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</si>
  <si>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</si>
  <si>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</si>
  <si>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</si>
  <si>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</si>
  <si>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</si>
  <si>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</si>
  <si>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</si>
  <si>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</si>
  <si>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</si>
  <si>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</si>
  <si>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</si>
  <si>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</si>
  <si>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</si>
  <si>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</si>
  <si>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</si>
  <si>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</si>
  <si>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</si>
  <si>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</si>
  <si>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</si>
  <si>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</si>
  <si>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</si>
  <si>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</si>
  <si>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</si>
  <si>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</si>
  <si>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</si>
  <si>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</si>
  <si>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</si>
  <si>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</si>
  <si>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</si>
  <si>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</si>
  <si>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</si>
  <si>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</si>
  <si>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</si>
  <si>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</si>
  <si>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</si>
  <si>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</si>
  <si>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</si>
  <si>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</si>
  <si>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</si>
  <si>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</si>
  <si>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</si>
  <si>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</si>
  <si>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</si>
  <si>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</si>
  <si>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</si>
  <si>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</si>
  <si>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</si>
  <si>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</si>
  <si>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</si>
  <si>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</si>
  <si>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</si>
  <si>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</si>
  <si>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</si>
  <si>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</si>
  <si>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</si>
  <si>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</si>
  <si>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</si>
  <si>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</si>
  <si>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</si>
  <si>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</si>
  <si>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</si>
  <si>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</si>
  <si>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</si>
  <si>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</si>
  <si>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</si>
  <si>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</si>
  <si>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</si>
  <si>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</si>
  <si>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</si>
  <si>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</si>
  <si>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</si>
  <si>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</si>
  <si>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</si>
  <si>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</si>
  <si>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</si>
  <si>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</si>
  <si>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</si>
  <si>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</si>
  <si>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</si>
  <si>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</si>
  <si>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</si>
  <si>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</si>
  <si>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</si>
  <si>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</si>
  <si>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</si>
  <si>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</si>
  <si>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</si>
  <si>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</si>
  <si>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</si>
  <si>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</si>
  <si>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</si>
  <si>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</si>
  <si>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</si>
  <si>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</si>
  <si>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</si>
  <si>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</si>
  <si>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</si>
  <si>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</si>
  <si>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</si>
  <si>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</si>
  <si>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</si>
  <si>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</si>
  <si>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</si>
  <si>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</si>
  <si>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</si>
  <si>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</si>
  <si>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</si>
  <si>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</si>
  <si>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</si>
  <si>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</si>
  <si>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</si>
  <si>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</si>
  <si>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</si>
  <si>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</si>
  <si>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</si>
  <si>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</si>
  <si>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</si>
  <si>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</si>
  <si>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</si>
  <si>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</si>
  <si>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</si>
  <si>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</si>
  <si>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</si>
  <si>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</si>
  <si>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</si>
  <si>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</si>
  <si>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</si>
  <si>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</si>
  <si>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</si>
  <si>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</si>
  <si>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</si>
  <si>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</si>
  <si>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</si>
  <si>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</si>
  <si>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</si>
  <si>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</si>
  <si>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</si>
  <si>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</si>
  <si>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</si>
  <si>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</si>
  <si>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</si>
  <si>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</si>
  <si>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</si>
  <si>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</si>
  <si>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</si>
  <si>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</si>
  <si>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</si>
  <si>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</si>
  <si>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</si>
  <si>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</si>
  <si>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</si>
  <si>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</si>
  <si>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</si>
  <si>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</si>
  <si>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</si>
  <si>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</si>
  <si>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</si>
  <si>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</si>
  <si>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</si>
  <si>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</si>
  <si>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</si>
  <si>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</si>
  <si>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</si>
  <si>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</si>
  <si>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</si>
  <si>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</si>
  <si>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</si>
  <si>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</si>
  <si>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</si>
  <si>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</si>
  <si>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</si>
  <si>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</si>
  <si>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</si>
  <si>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</si>
  <si>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</si>
  <si>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</si>
  <si>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</si>
  <si>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</si>
  <si>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</si>
  <si>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</si>
  <si>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</si>
  <si>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</si>
  <si>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</si>
  <si>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</si>
  <si>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</si>
  <si>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</si>
  <si>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</si>
  <si>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</si>
  <si>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</si>
  <si>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</si>
  <si>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</si>
  <si>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</si>
  <si>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</si>
  <si>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</si>
  <si>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</si>
  <si>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</si>
  <si>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</si>
  <si>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</si>
  <si>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</si>
  <si>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</si>
  <si>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</si>
  <si>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</si>
  <si>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</si>
  <si>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</si>
  <si>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</si>
  <si>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</si>
  <si>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</si>
  <si>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</si>
  <si>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</si>
  <si>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</si>
  <si>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</si>
  <si>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</si>
  <si>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</si>
  <si>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</si>
  <si>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</si>
  <si>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</si>
  <si>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</si>
  <si>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</si>
  <si>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</si>
  <si>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</si>
  <si>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</si>
  <si>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</si>
  <si>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</si>
  <si>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</si>
  <si>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</si>
  <si>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</si>
  <si>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</si>
  <si>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</si>
  <si>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</si>
  <si>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</si>
  <si>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</si>
  <si>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</si>
  <si>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</si>
  <si>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</si>
  <si>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</si>
  <si>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</si>
  <si>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</si>
  <si>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</si>
  <si>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</si>
  <si>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</si>
  <si>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</si>
  <si>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</si>
  <si>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</si>
  <si>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</si>
  <si>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</si>
  <si>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</si>
  <si>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</si>
  <si>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</si>
  <si>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</si>
  <si>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</si>
  <si>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</si>
  <si>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</si>
  <si>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</si>
  <si>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</si>
  <si>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</si>
  <si>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</si>
  <si>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</si>
  <si>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</si>
  <si>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</si>
  <si>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</si>
  <si>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</si>
  <si>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</si>
  <si>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</si>
  <si>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</si>
  <si>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</si>
  <si>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</si>
  <si>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</si>
  <si>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</si>
  <si>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</si>
  <si>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</si>
  <si>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</si>
  <si>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</si>
  <si>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</si>
  <si>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</si>
  <si>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</si>
  <si>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</si>
  <si>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</si>
  <si>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</si>
  <si>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</si>
  <si>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</si>
  <si>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</si>
  <si>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</si>
  <si>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</si>
  <si>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</si>
  <si>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</si>
  <si>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</si>
  <si>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</si>
  <si>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</si>
  <si>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</si>
  <si>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</si>
  <si>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</si>
  <si>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</si>
  <si>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</si>
  <si>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</si>
  <si>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</si>
  <si>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</si>
  <si>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</si>
  <si>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</si>
  <si>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</si>
  <si>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</si>
  <si>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</si>
  <si>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</si>
  <si>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</si>
  <si>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</si>
  <si>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</si>
  <si>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</si>
  <si>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</si>
  <si>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</si>
  <si>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</si>
  <si>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</si>
  <si>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</si>
  <si>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</si>
  <si>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</si>
  <si>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</si>
  <si>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</si>
  <si>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</si>
  <si>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</si>
  <si>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</si>
  <si>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</si>
  <si>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</si>
  <si>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</si>
  <si>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</si>
  <si>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</si>
  <si>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</si>
  <si>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</si>
  <si>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</si>
  <si>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</si>
  <si>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</si>
  <si>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</si>
  <si>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</si>
  <si>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</si>
  <si>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</si>
  <si>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</si>
  <si>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</si>
  <si>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</si>
  <si>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</si>
  <si>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</si>
  <si>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</si>
  <si>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</si>
  <si>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</si>
  <si>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</si>
  <si>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</si>
  <si>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</si>
  <si>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</si>
  <si>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</si>
  <si>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</si>
  <si>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</si>
  <si>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</si>
  <si>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</si>
  <si>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</si>
  <si>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</si>
  <si>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</si>
  <si>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</si>
  <si>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</si>
  <si>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</si>
  <si>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</si>
  <si>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</si>
  <si>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</si>
  <si>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</si>
  <si>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</si>
  <si>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</si>
  <si>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</si>
  <si>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</si>
  <si>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</si>
  <si>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</si>
  <si>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</si>
  <si>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</si>
  <si>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</si>
  <si>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</si>
  <si>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</si>
  <si>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</si>
  <si>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</si>
  <si>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</si>
  <si>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</si>
  <si>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</si>
  <si>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</si>
  <si>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</si>
  <si>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</si>
  <si>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</si>
  <si>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</si>
  <si>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</si>
  <si>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</si>
  <si>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</si>
  <si>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</si>
  <si>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</si>
  <si>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</si>
  <si>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</si>
  <si>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</si>
  <si>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</si>
  <si>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</si>
  <si>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</si>
  <si>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</si>
  <si>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</si>
  <si>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</si>
  <si>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</si>
  <si>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</si>
  <si>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</si>
  <si>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</si>
  <si>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</si>
  <si>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</si>
  <si>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</si>
  <si>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</si>
  <si>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</si>
  <si>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</si>
  <si>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</si>
  <si>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</si>
  <si>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</si>
  <si>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</si>
  <si>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</si>
  <si>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</si>
  <si>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</si>
  <si>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</si>
  <si>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</si>
  <si>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</si>
  <si>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</si>
  <si>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</si>
  <si>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</si>
  <si>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</si>
  <si>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</si>
  <si>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</si>
  <si>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</si>
  <si>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</si>
  <si>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</si>
  <si>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</si>
  <si>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</si>
  <si>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</si>
  <si>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</si>
  <si>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</si>
  <si>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</si>
  <si>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</si>
  <si>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</si>
  <si>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</si>
  <si>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</si>
  <si>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</si>
  <si>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</si>
  <si>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</si>
  <si>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</si>
  <si>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</si>
  <si>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</si>
  <si>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</si>
  <si>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</si>
  <si>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</si>
  <si>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</si>
  <si>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</si>
  <si>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</si>
  <si>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</si>
  <si>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</si>
  <si>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</si>
  <si>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</si>
  <si>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</si>
  <si>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</si>
  <si>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</si>
  <si>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</si>
  <si>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</si>
  <si>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</si>
  <si>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</si>
  <si>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</si>
  <si>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</si>
  <si>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</si>
  <si>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</si>
  <si>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</si>
  <si>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</si>
  <si>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</si>
  <si>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</si>
  <si>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</si>
  <si>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</si>
  <si>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</si>
  <si>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</si>
  <si>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</si>
  <si>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</si>
  <si>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</si>
  <si>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</si>
  <si>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</si>
  <si>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</si>
  <si>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</si>
  <si>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</si>
  <si>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</si>
  <si>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</si>
  <si>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</si>
  <si>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</si>
  <si>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</si>
  <si>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</si>
  <si>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</si>
  <si>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</si>
  <si>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</si>
  <si>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</si>
  <si>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</si>
  <si>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</si>
  <si>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</si>
  <si>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</si>
  <si>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</si>
  <si>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</si>
  <si>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</si>
  <si>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</si>
  <si>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</si>
  <si>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</si>
  <si>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</si>
  <si>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</si>
  <si>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</si>
  <si>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</si>
  <si>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</si>
  <si>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</si>
  <si>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</si>
  <si>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</si>
  <si>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</si>
  <si>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</si>
  <si>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</si>
  <si>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</si>
  <si>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</si>
  <si>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</si>
  <si>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</si>
  <si>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</si>
  <si>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</si>
  <si>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</si>
  <si>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</si>
  <si>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</si>
  <si>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</si>
  <si>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</si>
  <si>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</si>
  <si>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</si>
  <si>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</si>
  <si>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</si>
  <si>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</si>
  <si>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</si>
  <si>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</si>
  <si>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</si>
  <si>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</si>
  <si>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</si>
  <si>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</si>
  <si>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</si>
  <si>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</si>
  <si>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</si>
  <si>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</si>
  <si>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</si>
  <si>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</si>
  <si>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</si>
  <si>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</si>
  <si>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</si>
  <si>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</si>
  <si>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</si>
  <si>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</si>
  <si>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</si>
  <si>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</si>
  <si>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</si>
  <si>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</si>
  <si>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</si>
  <si>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</si>
  <si>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</si>
  <si>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</si>
  <si>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</si>
  <si>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</si>
  <si>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</si>
  <si>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</si>
  <si>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</si>
  <si>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</si>
  <si>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</si>
  <si>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</si>
  <si>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</si>
  <si>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</si>
  <si>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</si>
  <si>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</si>
  <si>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</si>
  <si>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</si>
  <si>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</si>
  <si>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</si>
  <si>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</si>
  <si>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</si>
  <si>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</si>
  <si>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</si>
  <si>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</si>
  <si>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</si>
  <si>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</si>
  <si>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</si>
  <si>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</si>
  <si>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</si>
  <si>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</si>
  <si>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</si>
  <si>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</si>
  <si>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</si>
  <si>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</si>
  <si>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</si>
  <si>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</si>
  <si>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</si>
  <si>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</si>
  <si>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</si>
  <si>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</si>
  <si>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</si>
  <si>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</si>
  <si>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</si>
  <si>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</si>
  <si>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</si>
  <si>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</si>
  <si>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</si>
  <si>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</si>
  <si>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</si>
  <si>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</si>
  <si>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</si>
  <si>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</si>
  <si>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</si>
  <si>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</si>
  <si>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</si>
  <si>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</si>
  <si>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</si>
  <si>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</si>
  <si>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</si>
  <si>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</si>
  <si>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</si>
  <si>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</si>
  <si>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</si>
  <si>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</si>
  <si>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</si>
  <si>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</si>
  <si>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</si>
  <si>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</si>
  <si>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</si>
  <si>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</si>
  <si>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</si>
  <si>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</si>
  <si>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</si>
  <si>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</si>
  <si>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</si>
  <si>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</si>
  <si>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</si>
  <si>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</si>
  <si>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</si>
  <si>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</si>
  <si>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</si>
  <si>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</si>
  <si>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</si>
  <si>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</si>
  <si>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</si>
  <si>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</si>
  <si>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</si>
  <si>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</si>
  <si>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</si>
  <si>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</si>
  <si>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</si>
  <si>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</si>
  <si>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</si>
  <si>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</si>
  <si>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</si>
  <si>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</si>
  <si>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</si>
  <si>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</si>
  <si>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</si>
  <si>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</si>
  <si>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</si>
  <si>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</si>
  <si>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</si>
  <si>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</si>
  <si>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</si>
  <si>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</si>
  <si>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</si>
  <si>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</si>
  <si>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</si>
  <si>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</si>
  <si>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</si>
  <si>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</si>
  <si>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</si>
  <si>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</si>
  <si>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</si>
  <si>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</si>
  <si>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</si>
  <si>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</si>
  <si>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</si>
  <si>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</si>
  <si>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</si>
  <si>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</si>
  <si>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</si>
  <si>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</si>
  <si>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</si>
  <si>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</si>
  <si>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</si>
  <si>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</si>
  <si>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</si>
  <si>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</si>
  <si>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</si>
  <si>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</si>
  <si>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</si>
  <si>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</si>
  <si>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</si>
  <si>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</si>
  <si>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</si>
  <si>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</si>
  <si>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</si>
  <si>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</si>
  <si>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</si>
  <si>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</si>
  <si>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</si>
  <si>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</si>
  <si>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</si>
  <si>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</si>
  <si>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</si>
  <si>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</si>
  <si>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</si>
  <si>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</si>
  <si>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</si>
  <si>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</si>
  <si>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</si>
  <si>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</si>
  <si>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</si>
  <si>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</si>
  <si>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</si>
  <si>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</si>
  <si>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</si>
  <si>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</si>
  <si>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</si>
  <si>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</si>
  <si>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</si>
  <si>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</si>
  <si>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</si>
  <si>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</si>
  <si>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</si>
  <si>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</si>
  <si>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</si>
  <si>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</si>
  <si>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</si>
  <si>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</si>
  <si>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</si>
  <si>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</si>
  <si>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</si>
  <si>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</si>
  <si>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</si>
  <si>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</si>
  <si>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</si>
  <si>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</si>
  <si>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</si>
  <si>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</si>
  <si>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</si>
  <si>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</si>
  <si>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</si>
  <si>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</si>
  <si>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</si>
  <si>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</si>
  <si>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</si>
  <si>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</si>
  <si>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</si>
  <si>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</si>
  <si>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</si>
  <si>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</si>
  <si>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</si>
  <si>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</si>
  <si>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</si>
  <si>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</si>
  <si>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</si>
  <si>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</si>
  <si>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</si>
  <si>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</si>
  <si>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</si>
  <si>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</si>
  <si>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</si>
  <si>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</si>
  <si>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</si>
  <si>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</si>
  <si>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</si>
  <si>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</si>
  <si>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</si>
  <si>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</si>
  <si>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</si>
  <si>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</si>
  <si>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</si>
  <si>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</si>
  <si>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</si>
  <si>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</si>
  <si>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</si>
  <si>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</si>
  <si>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</si>
  <si>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</si>
  <si>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</si>
  <si>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</si>
  <si>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</si>
  <si>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</si>
  <si>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</si>
  <si>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</si>
  <si>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</si>
  <si>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</si>
  <si>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</si>
  <si>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</si>
  <si>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</si>
  <si>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</si>
  <si>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</si>
  <si>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</si>
  <si>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</si>
  <si>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</si>
  <si>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</si>
  <si>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</si>
  <si>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</si>
  <si>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</si>
  <si>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</si>
  <si>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</si>
  <si>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</si>
  <si>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</si>
  <si>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</si>
  <si>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</si>
  <si>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</si>
  <si>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</si>
  <si>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</si>
  <si>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</si>
  <si>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</si>
  <si>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</si>
  <si>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</si>
  <si>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</si>
  <si>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</si>
  <si>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</si>
  <si>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</si>
  <si>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</si>
  <si>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</si>
  <si>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</si>
  <si>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</si>
  <si>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</si>
  <si>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</si>
  <si>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</si>
  <si>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</si>
  <si>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</si>
  <si>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</si>
  <si>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</si>
  <si>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</si>
  <si>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</si>
  <si>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</si>
  <si>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</si>
  <si>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</si>
  <si>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</si>
  <si>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</si>
  <si>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</si>
  <si>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</si>
  <si>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</si>
  <si>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</si>
  <si>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</si>
  <si>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</si>
  <si>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</si>
  <si>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</si>
  <si>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</si>
  <si>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</si>
  <si>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</si>
  <si>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</si>
  <si>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</si>
  <si>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</si>
  <si>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</si>
  <si>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</si>
  <si>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</si>
  <si>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</si>
  <si>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</si>
  <si>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</si>
  <si>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</si>
  <si>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</si>
  <si>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</si>
  <si>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</si>
  <si>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</si>
  <si>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</si>
  <si>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</si>
  <si>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</si>
  <si>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</si>
  <si>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</si>
  <si>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</si>
  <si>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</si>
  <si>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</si>
  <si>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</si>
  <si>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</si>
  <si>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</si>
  <si>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</si>
  <si>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</si>
  <si>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</si>
  <si>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</si>
  <si>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</si>
  <si>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</si>
  <si>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</si>
  <si>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</si>
  <si>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</si>
  <si>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</si>
  <si>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</si>
  <si>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</si>
  <si>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</si>
  <si>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</si>
  <si>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</si>
  <si>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</si>
  <si>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</si>
  <si>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</si>
  <si>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</si>
  <si>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</si>
  <si>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</si>
  <si>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</si>
  <si>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</si>
  <si>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</si>
  <si>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</si>
  <si>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</si>
  <si>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</si>
  <si>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</si>
  <si>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</si>
  <si>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</si>
  <si>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</si>
  <si>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</si>
  <si>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</si>
  <si>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</si>
  <si>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</si>
  <si>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</si>
  <si>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</si>
  <si>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</si>
  <si>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</si>
  <si>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</si>
  <si>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</si>
  <si>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</si>
  <si>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</si>
  <si>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</si>
  <si>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</si>
  <si>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</si>
  <si>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</si>
  <si>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</si>
  <si>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</si>
  <si>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</si>
  <si>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</si>
  <si>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</si>
  <si>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</si>
  <si>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</si>
  <si>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</si>
  <si>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</si>
  <si>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</si>
  <si>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</si>
  <si>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</si>
  <si>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</si>
  <si>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</si>
  <si>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</si>
  <si>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</si>
  <si>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</si>
  <si>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</si>
  <si>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</si>
  <si>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</si>
  <si>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</si>
  <si>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</si>
  <si>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</si>
  <si>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</si>
  <si>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</si>
  <si>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</si>
  <si>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</si>
  <si>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</si>
  <si>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</si>
  <si>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</si>
  <si>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</si>
  <si>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</si>
  <si>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</si>
  <si>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</si>
  <si>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</si>
  <si>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</si>
  <si>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</si>
  <si>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</si>
  <si>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</si>
  <si>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</si>
  <si>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</si>
  <si>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</si>
  <si>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</si>
  <si>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</si>
  <si>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</si>
  <si>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</si>
  <si>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</si>
  <si>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</si>
  <si>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</si>
  <si>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</si>
  <si>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</si>
  <si>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</si>
  <si>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</si>
  <si>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</si>
  <si>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</si>
  <si>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</si>
  <si>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</si>
  <si>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</si>
  <si>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</si>
  <si>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</si>
  <si>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</si>
  <si>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</si>
  <si>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</si>
  <si>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</si>
  <si>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</si>
  <si>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</si>
  <si>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</si>
  <si>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</si>
  <si>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</si>
  <si>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</si>
  <si>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</si>
  <si>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</si>
  <si>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</si>
  <si>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</si>
  <si>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</si>
  <si>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</si>
  <si>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</si>
  <si>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</si>
  <si>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</si>
  <si>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</si>
  <si>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</si>
  <si>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</si>
  <si>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</si>
  <si>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</si>
  <si>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</si>
  <si>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</si>
  <si>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</si>
  <si>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</si>
  <si>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</si>
  <si>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</si>
  <si>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</si>
  <si>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</si>
  <si>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</si>
  <si>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</si>
  <si>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</si>
  <si>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</si>
  <si>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</si>
  <si>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</si>
  <si>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</si>
  <si>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</si>
  <si>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</si>
  <si>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</si>
  <si>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</si>
  <si>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</si>
  <si>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</si>
  <si>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</si>
  <si>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</si>
  <si>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</si>
  <si>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</si>
  <si>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</si>
  <si>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</si>
  <si>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</si>
  <si>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</si>
  <si>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</si>
  <si>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</si>
  <si>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</si>
  <si>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</si>
  <si>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</si>
  <si>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</si>
  <si>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</si>
  <si>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</si>
  <si>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</si>
  <si>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</si>
  <si>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</si>
  <si>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</si>
  <si>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</si>
  <si>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</si>
  <si>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</si>
  <si>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</si>
  <si>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</si>
  <si>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</si>
  <si>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</si>
  <si>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</si>
  <si>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</si>
  <si>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</si>
  <si>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</si>
  <si>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</si>
  <si>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</si>
  <si>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</si>
  <si>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</si>
  <si>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</si>
  <si>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</si>
  <si>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</si>
  <si>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</si>
  <si>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</si>
  <si>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</si>
  <si>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</si>
  <si>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</si>
  <si>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</si>
  <si>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</si>
  <si>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</si>
  <si>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</si>
  <si>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</si>
  <si>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</si>
  <si>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</si>
  <si>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</si>
  <si>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</si>
  <si>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</si>
  <si>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</si>
  <si>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</si>
  <si>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</si>
  <si>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</si>
  <si>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</si>
  <si>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</si>
  <si>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</si>
  <si>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</si>
  <si>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</si>
  <si>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</si>
  <si>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</si>
  <si>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</si>
  <si>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</si>
  <si>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</si>
  <si>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</si>
  <si>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</si>
  <si>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</si>
  <si>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</si>
  <si>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</si>
  <si>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</si>
  <si>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</si>
  <si>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</si>
  <si>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</si>
  <si>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</si>
  <si>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</si>
  <si>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</si>
  <si>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</si>
  <si>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</si>
  <si>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</si>
  <si>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</si>
  <si>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</si>
  <si>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</si>
  <si>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</si>
  <si>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</si>
  <si>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</si>
  <si>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</si>
  <si>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</si>
  <si>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</si>
  <si>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</si>
  <si>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</si>
  <si>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</si>
  <si>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</si>
  <si>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</si>
  <si>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</si>
  <si>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</si>
  <si>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</si>
  <si>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</si>
  <si>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</si>
  <si>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</si>
  <si>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</si>
  <si>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</si>
  <si>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</si>
  <si>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</si>
  <si>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</si>
  <si>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</si>
  <si>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</si>
  <si>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</si>
  <si>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</si>
  <si>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</si>
  <si>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</si>
  <si>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</si>
  <si>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</si>
  <si>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</si>
  <si>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</si>
  <si>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</si>
  <si>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</si>
  <si>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</si>
  <si>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</si>
  <si>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</si>
  <si>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</si>
  <si>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</si>
  <si>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</si>
  <si>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</si>
  <si>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</si>
  <si>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</si>
  <si>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</si>
  <si>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</si>
  <si>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</si>
  <si>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</si>
  <si>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</si>
  <si>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</si>
  <si>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</si>
  <si>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</si>
  <si>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</si>
  <si>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</si>
  <si>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</si>
  <si>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</si>
  <si>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</si>
  <si>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</si>
  <si>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</si>
  <si>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</si>
  <si>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</si>
  <si>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</si>
  <si>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</si>
  <si>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</si>
  <si>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</si>
  <si>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</si>
  <si>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</si>
  <si>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</si>
  <si>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</si>
  <si>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</si>
  <si>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</si>
  <si>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</si>
  <si>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</si>
  <si>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</si>
  <si>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</si>
  <si>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</si>
  <si>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</si>
  <si>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</si>
  <si>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</si>
  <si>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</si>
  <si>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</si>
  <si>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</si>
  <si>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</si>
  <si>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</si>
  <si>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</si>
  <si>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</si>
  <si>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</si>
  <si>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</si>
  <si>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</si>
  <si>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</si>
  <si>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</si>
  <si>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</si>
  <si>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</si>
  <si>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</si>
  <si>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</si>
  <si>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</si>
  <si>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</si>
  <si>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</si>
  <si>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</si>
  <si>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</si>
  <si>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</si>
  <si>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</si>
  <si>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</si>
  <si>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</si>
  <si>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</si>
  <si>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</si>
  <si>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</si>
  <si>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</si>
  <si>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</si>
  <si>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</si>
  <si>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</si>
  <si>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</si>
  <si>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</si>
  <si>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</si>
  <si>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</si>
  <si>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</si>
  <si>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</si>
  <si>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</si>
  <si>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</si>
  <si>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</si>
  <si>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</si>
  <si>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</si>
  <si>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</si>
  <si>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</si>
  <si>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</si>
  <si>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</si>
  <si>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</si>
  <si>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</si>
  <si>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</si>
  <si>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</si>
  <si>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</si>
  <si>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</si>
  <si>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</si>
  <si>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</si>
  <si>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</si>
  <si>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</si>
  <si>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</si>
  <si>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</si>
  <si>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</si>
  <si>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</si>
  <si>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</si>
  <si>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</si>
  <si>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</si>
  <si>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</si>
  <si>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</si>
  <si>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</si>
  <si>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</si>
  <si>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</si>
  <si>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</si>
  <si>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</si>
  <si>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</si>
  <si>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</si>
  <si>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</si>
  <si>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</si>
  <si>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</si>
  <si>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</si>
  <si>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</si>
  <si>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</si>
  <si>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</si>
  <si>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</si>
  <si>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</si>
  <si>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</si>
  <si>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</si>
  <si>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</si>
  <si>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</si>
  <si>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</si>
  <si>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</si>
  <si>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</si>
  <si>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</si>
  <si>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</si>
  <si>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</si>
  <si>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</si>
  <si>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</si>
  <si>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</si>
  <si>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</si>
  <si>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</si>
  <si>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</si>
  <si>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</si>
  <si>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</si>
  <si>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</si>
  <si>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</si>
  <si>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</si>
  <si>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</si>
  <si>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</si>
  <si>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</si>
  <si>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</si>
  <si>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</si>
  <si>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</si>
  <si>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</si>
  <si>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</si>
  <si>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</si>
  <si>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</si>
  <si>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</si>
  <si>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</si>
  <si>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</si>
  <si>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</si>
  <si>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</si>
  <si>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</si>
  <si>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</si>
  <si>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</si>
  <si>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</si>
  <si>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</si>
  <si>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</si>
  <si>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</si>
  <si>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</si>
  <si>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</si>
  <si>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</si>
  <si>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</si>
  <si>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</si>
  <si>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</si>
  <si>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</si>
  <si>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</si>
  <si>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</si>
  <si>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</si>
  <si>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</si>
  <si>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</si>
  <si>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</si>
  <si>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</si>
  <si>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</si>
  <si>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</si>
  <si>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</si>
  <si>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</si>
  <si>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</si>
  <si>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</si>
  <si>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</si>
  <si>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</si>
  <si>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</si>
  <si>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</si>
  <si>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</si>
  <si>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</si>
  <si>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</si>
  <si>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</si>
  <si>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</si>
  <si>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</si>
  <si>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</si>
  <si>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</si>
  <si>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</si>
  <si>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</si>
  <si>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</si>
  <si>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</si>
  <si>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</si>
  <si>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</si>
  <si>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</si>
  <si>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</si>
  <si>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</si>
  <si>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</si>
  <si>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</si>
  <si>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</si>
  <si>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</si>
  <si>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</si>
  <si>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</si>
  <si>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</si>
  <si>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</si>
  <si>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</si>
  <si>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</si>
  <si>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</si>
  <si>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</si>
  <si>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</si>
  <si>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</si>
  <si>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</si>
  <si>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</si>
  <si>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</si>
  <si>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</si>
  <si>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</si>
  <si>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</si>
  <si>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</si>
  <si>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</si>
  <si>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</si>
  <si>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</si>
  <si>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</si>
  <si>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</si>
  <si>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</si>
  <si>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</si>
  <si>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</si>
  <si>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</si>
  <si>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</si>
  <si>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</si>
  <si>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</si>
  <si>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</si>
  <si>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</si>
  <si>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</si>
  <si>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</si>
  <si>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</si>
  <si>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</si>
  <si>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</si>
  <si>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</si>
  <si>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</si>
  <si>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</si>
  <si>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</si>
  <si>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</si>
  <si>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</si>
  <si>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</si>
  <si>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</si>
  <si>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</si>
  <si>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</si>
  <si>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</si>
  <si>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</si>
  <si>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</si>
  <si>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</si>
  <si>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</si>
  <si>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</si>
  <si>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</si>
  <si>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</si>
  <si>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</si>
  <si>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</si>
  <si>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</si>
  <si>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</si>
  <si>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</si>
  <si>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</si>
  <si>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</si>
  <si>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</si>
  <si>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</si>
  <si>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</si>
  <si>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</si>
  <si>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</si>
  <si>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</si>
  <si>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</si>
  <si>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</si>
  <si>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</si>
  <si>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</si>
  <si>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</si>
  <si>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</si>
  <si>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</si>
  <si>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</si>
  <si>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</si>
  <si>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</si>
  <si>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</si>
  <si>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</si>
  <si>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</si>
  <si>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</si>
  <si>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</si>
  <si>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</si>
  <si>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</si>
  <si>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</si>
  <si>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</si>
  <si>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</si>
  <si>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</si>
  <si>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</si>
  <si>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</si>
  <si>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</si>
  <si>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</si>
  <si>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</si>
  <si>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</si>
  <si>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</si>
  <si>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</si>
  <si>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</si>
  <si>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</si>
  <si>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</si>
  <si>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</si>
  <si>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</si>
  <si>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</si>
  <si>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</si>
  <si>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</si>
  <si>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</si>
  <si>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</si>
  <si>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</si>
  <si>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</si>
  <si>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</si>
  <si>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</si>
  <si>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</si>
  <si>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</si>
  <si>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</si>
  <si>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</si>
  <si>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</si>
  <si>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</si>
  <si>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</si>
  <si>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</si>
  <si>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</si>
  <si>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</si>
  <si>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</si>
  <si>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</si>
  <si>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</si>
  <si>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</si>
  <si>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</si>
  <si>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</si>
  <si>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</si>
  <si>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</si>
  <si>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</si>
  <si>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</si>
  <si>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</si>
  <si>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</si>
  <si>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</si>
  <si>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</si>
  <si>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</si>
  <si>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</si>
  <si>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</si>
  <si>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</si>
  <si>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</si>
  <si>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</si>
  <si>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</si>
  <si>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</si>
  <si>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</si>
  <si>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</si>
  <si>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</si>
  <si>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</si>
  <si>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</si>
  <si>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</si>
  <si>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</si>
  <si>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</si>
  <si>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</si>
  <si>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</si>
  <si>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</si>
  <si>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</si>
  <si>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</si>
  <si>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</si>
  <si>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</si>
  <si>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</si>
  <si>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</si>
  <si>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</si>
  <si>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</si>
  <si>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</si>
  <si>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</si>
  <si>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</si>
  <si>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</si>
  <si>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</si>
  <si>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</si>
  <si>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</si>
  <si>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</si>
  <si>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</si>
  <si>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</si>
  <si>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</si>
  <si>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</si>
  <si>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</si>
  <si>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</si>
  <si>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</si>
  <si>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</si>
  <si>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</si>
  <si>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</si>
  <si>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</si>
  <si>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</si>
  <si>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</si>
  <si>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</si>
  <si>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</si>
  <si>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</si>
  <si>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</si>
  <si>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</si>
  <si>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</si>
  <si>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</si>
  <si>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</si>
  <si>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</si>
  <si>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</si>
  <si>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</si>
  <si>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</si>
  <si>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</si>
  <si>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</si>
  <si>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</si>
  <si>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</si>
  <si>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</si>
  <si>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</si>
  <si>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</si>
  <si>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</si>
  <si>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</si>
  <si>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</si>
  <si>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</si>
  <si>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</si>
  <si>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</si>
  <si>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</si>
  <si>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</si>
  <si>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</si>
  <si>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</si>
  <si>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</si>
  <si>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</si>
  <si>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</si>
  <si>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</si>
  <si>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</si>
  <si>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</si>
  <si>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</si>
  <si>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</si>
  <si>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</si>
  <si>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</si>
  <si>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</si>
  <si>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</si>
  <si>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</si>
  <si>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</si>
  <si>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</si>
  <si>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</si>
  <si>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</si>
  <si>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</si>
  <si>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</si>
  <si>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</si>
  <si>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</si>
  <si>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</si>
  <si>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</si>
  <si>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</si>
  <si>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</si>
  <si>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</si>
  <si>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</si>
  <si>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</si>
  <si>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</si>
  <si>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</si>
  <si>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</si>
  <si>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</si>
  <si>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</si>
  <si>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</si>
  <si>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</si>
  <si>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</si>
  <si>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</si>
  <si>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</si>
  <si>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</si>
  <si>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</si>
  <si>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</si>
  <si>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</si>
  <si>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</si>
  <si>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</si>
  <si>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</si>
  <si>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</si>
  <si>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</si>
  <si>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</si>
  <si>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</si>
  <si>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</si>
  <si>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</si>
  <si>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</si>
  <si>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</si>
  <si>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</si>
  <si>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</si>
  <si>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</si>
  <si>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</si>
  <si>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</si>
  <si>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</si>
  <si>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</si>
  <si>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</si>
  <si>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</si>
  <si>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</si>
  <si>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</si>
  <si>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</si>
  <si>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</si>
  <si>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</si>
  <si>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</si>
  <si>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</si>
  <si>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</si>
  <si>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</si>
  <si>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</si>
  <si>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</si>
  <si>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</si>
  <si>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</si>
  <si>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</si>
  <si>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</si>
  <si>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</si>
  <si>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</si>
  <si>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</si>
  <si>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</si>
  <si>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</si>
  <si>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</si>
  <si>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</si>
  <si>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</si>
  <si>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</si>
  <si>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</si>
  <si>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</si>
  <si>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</si>
  <si>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</si>
  <si>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</si>
  <si>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</si>
  <si>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</si>
  <si>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</si>
  <si>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</si>
  <si>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</si>
  <si>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</si>
  <si>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</si>
  <si>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</si>
  <si>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</si>
  <si>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</si>
  <si>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</si>
  <si>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</si>
  <si>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</si>
  <si>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</si>
  <si>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</si>
  <si>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</si>
  <si>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</si>
  <si>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</si>
  <si>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</si>
  <si>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</si>
  <si>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</si>
  <si>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</si>
  <si>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</si>
  <si>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</si>
  <si>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</si>
  <si>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</si>
  <si>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</si>
  <si>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</si>
  <si>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</si>
  <si>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</si>
  <si>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</si>
  <si>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</si>
  <si>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</si>
  <si>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</si>
  <si>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</si>
  <si>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</si>
  <si>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</si>
  <si>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</si>
  <si>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</si>
  <si>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</si>
  <si>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</si>
  <si>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</si>
  <si>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</si>
  <si>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</si>
  <si>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</si>
  <si>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</si>
  <si>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</si>
  <si>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</si>
  <si>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</si>
  <si>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</si>
  <si>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</si>
  <si>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</si>
  <si>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</si>
  <si>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</si>
  <si>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</si>
  <si>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</si>
  <si>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</si>
  <si>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</si>
  <si>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</si>
  <si>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</si>
  <si>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</si>
  <si>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</si>
  <si>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</si>
  <si>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</si>
  <si>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</si>
  <si>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</si>
  <si>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</si>
  <si>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</si>
  <si>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</si>
  <si>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</si>
  <si>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</si>
  <si>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</si>
  <si>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</si>
  <si>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</si>
  <si>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</si>
  <si>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</si>
  <si>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</si>
  <si>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</si>
  <si>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</si>
  <si>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</si>
  <si>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</si>
  <si>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</si>
  <si>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</si>
  <si>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</si>
  <si>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</si>
  <si>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</si>
  <si>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</si>
  <si>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</si>
  <si>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</si>
  <si>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</si>
  <si>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</si>
  <si>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</si>
  <si>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</si>
  <si>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</si>
  <si>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</si>
  <si>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</si>
  <si>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</si>
  <si>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</si>
  <si>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</si>
  <si>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</si>
  <si>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</si>
  <si>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</si>
  <si>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</si>
  <si>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</si>
  <si>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</si>
  <si>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</si>
  <si>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</si>
  <si>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</si>
  <si>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</si>
  <si>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</si>
  <si>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</si>
  <si>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</si>
  <si>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</si>
  <si>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</si>
  <si>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</si>
  <si>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</si>
  <si>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</si>
  <si>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</si>
  <si>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</si>
  <si>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</si>
  <si>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</si>
  <si>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</si>
  <si>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</si>
  <si>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</si>
  <si>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</si>
  <si>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</si>
  <si>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</si>
  <si>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</si>
  <si>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</si>
  <si>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</si>
  <si>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</si>
  <si>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</si>
  <si>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</si>
  <si>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</si>
  <si>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</si>
  <si>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</si>
  <si>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</si>
  <si>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</si>
  <si>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</si>
  <si>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</si>
  <si>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</si>
  <si>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</si>
  <si>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</si>
  <si>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</si>
  <si>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</si>
  <si>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</si>
  <si>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</si>
  <si>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</si>
  <si>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</si>
  <si>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</si>
  <si>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</si>
  <si>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</si>
  <si>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</si>
  <si>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</si>
  <si>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</si>
  <si>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</si>
  <si>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</si>
  <si>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</si>
  <si>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</si>
  <si>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</si>
  <si>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</si>
  <si>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</si>
  <si>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</si>
  <si>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</si>
  <si>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</si>
  <si>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</si>
  <si>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</si>
  <si>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</si>
  <si>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</si>
  <si>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</si>
  <si>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</si>
  <si>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</si>
  <si>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</si>
  <si>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</si>
  <si>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</si>
  <si>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</si>
  <si>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</si>
  <si>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</si>
  <si>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</si>
  <si>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</si>
  <si>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</si>
  <si>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</si>
  <si>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</si>
  <si>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</si>
  <si>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</si>
  <si>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</si>
  <si>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</si>
  <si>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</si>
  <si>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</si>
  <si>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</si>
  <si>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</si>
  <si>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</si>
  <si>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</si>
  <si>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</si>
  <si>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</si>
  <si>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</si>
  <si>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</si>
  <si>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</si>
  <si>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</si>
  <si>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</si>
  <si>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</si>
  <si>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</si>
  <si>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</si>
  <si>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</si>
  <si>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</si>
  <si>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</si>
  <si>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</si>
  <si>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</si>
  <si>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</si>
  <si>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</si>
  <si>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</si>
  <si>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</si>
  <si>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</si>
  <si>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</si>
  <si>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</si>
  <si>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</si>
  <si>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</si>
  <si>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</si>
  <si>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</si>
  <si>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</si>
  <si>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</si>
  <si>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</si>
  <si>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</si>
  <si>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</si>
  <si>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</si>
  <si>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</si>
  <si>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</si>
  <si>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</si>
  <si>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</si>
  <si>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</si>
  <si>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</si>
  <si>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</si>
  <si>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</si>
  <si>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</si>
  <si>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</si>
  <si>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</si>
  <si>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</si>
  <si>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</si>
  <si>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</si>
  <si>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</si>
  <si>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</si>
  <si>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</si>
  <si>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</si>
  <si>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</si>
  <si>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</si>
  <si>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</si>
  <si>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</si>
  <si>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</si>
  <si>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</si>
  <si>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</si>
  <si>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</si>
  <si>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</si>
  <si>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</si>
  <si>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</si>
  <si>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</si>
  <si>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</si>
  <si>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</si>
  <si>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</si>
  <si>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</si>
  <si>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</si>
  <si>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</si>
  <si>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</si>
  <si>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</si>
  <si>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</si>
  <si>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</si>
  <si>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</si>
  <si>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</si>
  <si>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</si>
  <si>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</si>
  <si>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</si>
  <si>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</si>
  <si>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</si>
  <si>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</si>
  <si>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</si>
  <si>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</si>
  <si>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</si>
  <si>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</si>
  <si>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</si>
  <si>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</si>
  <si>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</si>
  <si>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</si>
  <si>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</si>
  <si>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</si>
  <si>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</si>
  <si>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</si>
  <si>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</si>
  <si>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</si>
  <si>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</si>
  <si>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</si>
  <si>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</si>
  <si>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</si>
  <si>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</si>
  <si>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</si>
  <si>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</si>
  <si>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</si>
  <si>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</si>
  <si>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</si>
  <si>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</si>
  <si>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</si>
  <si>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</si>
  <si>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</si>
  <si>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</si>
  <si>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</si>
  <si>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</si>
  <si>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</si>
  <si>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</si>
  <si>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</si>
  <si>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</si>
  <si>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</si>
  <si>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</si>
  <si>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</si>
  <si>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</si>
  <si>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</si>
  <si>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</si>
  <si>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</si>
  <si>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</si>
  <si>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</si>
  <si>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</si>
  <si>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</si>
  <si>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</si>
  <si>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</si>
  <si>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</si>
  <si>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</si>
  <si>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</si>
  <si>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</si>
  <si>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</si>
  <si>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</si>
  <si>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</si>
  <si>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</si>
  <si>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</si>
  <si>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</si>
  <si>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</si>
  <si>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</si>
  <si>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</si>
  <si>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</si>
  <si>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</si>
  <si>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</si>
  <si>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</si>
  <si>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</si>
  <si>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</si>
  <si>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</si>
  <si>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</si>
  <si>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</si>
  <si>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</si>
  <si>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</si>
  <si>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</si>
  <si>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</si>
  <si>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</si>
  <si>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</si>
  <si>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</si>
  <si>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</si>
  <si>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</si>
  <si>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</si>
  <si>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</si>
  <si>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</si>
  <si>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</si>
  <si>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</si>
  <si>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</si>
  <si>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</si>
  <si>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</si>
  <si>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</si>
  <si>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</si>
  <si>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</si>
  <si>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</si>
  <si>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</si>
  <si>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</si>
  <si>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</si>
  <si>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</si>
  <si>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</si>
  <si>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</si>
  <si>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</si>
  <si>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</si>
  <si>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</si>
  <si>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</si>
  <si>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</si>
  <si>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</si>
  <si>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</si>
  <si>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</si>
  <si>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</si>
  <si>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</si>
  <si>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</si>
  <si>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</si>
  <si>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</si>
  <si>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</si>
  <si>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</si>
  <si>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</si>
  <si>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</si>
  <si>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</si>
  <si>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</si>
  <si>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</si>
  <si>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</si>
  <si>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</si>
  <si>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</si>
  <si>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</si>
  <si>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</si>
  <si>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</si>
  <si>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</si>
  <si>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</si>
  <si>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</si>
  <si>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</si>
  <si>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</si>
  <si>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</si>
  <si>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</si>
  <si>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</si>
  <si>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</si>
  <si>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</si>
  <si>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</si>
  <si>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</si>
  <si>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</si>
  <si>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</si>
  <si>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</si>
  <si>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</si>
  <si>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</si>
  <si>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</si>
  <si>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</si>
  <si>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</si>
  <si>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</si>
  <si>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</si>
  <si>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</si>
  <si>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</si>
  <si>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</si>
  <si>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</si>
  <si>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</si>
  <si>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</si>
  <si>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</si>
  <si>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</si>
  <si>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</si>
  <si>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</si>
  <si>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</si>
  <si>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</si>
  <si>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</si>
  <si>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</si>
  <si>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</si>
  <si>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</si>
  <si>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</si>
  <si>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</si>
  <si>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</si>
  <si>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</si>
  <si>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</si>
  <si>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</si>
  <si>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</si>
  <si>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</si>
  <si>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</si>
  <si>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</si>
  <si>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</si>
  <si>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</si>
  <si>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</si>
  <si>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</si>
  <si>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</si>
  <si>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</si>
  <si>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</si>
  <si>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</si>
  <si>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</si>
  <si>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</si>
  <si>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</si>
  <si>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</si>
  <si>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</si>
  <si>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</si>
  <si>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</si>
  <si>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</si>
  <si>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</si>
  <si>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</si>
  <si>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</si>
  <si>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</si>
  <si>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</si>
  <si>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</si>
  <si>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</si>
  <si>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</si>
  <si>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</si>
  <si>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</si>
  <si>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</si>
  <si>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</si>
  <si>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</si>
  <si>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</si>
  <si>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</si>
  <si>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</si>
  <si>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</si>
  <si>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</si>
  <si>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</si>
  <si>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</si>
  <si>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</si>
  <si>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</si>
  <si>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</si>
  <si>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</si>
  <si>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</si>
  <si>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</si>
  <si>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</si>
  <si>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</si>
  <si>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</si>
  <si>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</si>
  <si>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</si>
  <si>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</si>
  <si>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</si>
  <si>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</si>
  <si>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</si>
  <si>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</si>
  <si>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</si>
  <si>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</si>
  <si>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</si>
  <si>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</si>
  <si>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</si>
  <si>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</si>
  <si>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</si>
  <si>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</si>
  <si>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</si>
  <si>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</si>
  <si>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</si>
  <si>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</si>
  <si>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</si>
  <si>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</si>
  <si>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</si>
  <si>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</si>
  <si>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</si>
  <si>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</si>
  <si>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</si>
  <si>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</si>
  <si>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</si>
  <si>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</si>
  <si>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</si>
  <si>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</si>
  <si>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</si>
  <si>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</si>
  <si>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</si>
  <si>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</si>
  <si>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</si>
  <si>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</si>
  <si>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</si>
  <si>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</si>
  <si>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</si>
  <si>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</si>
  <si>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</si>
  <si>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</si>
  <si>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</si>
  <si>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</si>
  <si>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</si>
  <si>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</si>
  <si>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</si>
  <si>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</si>
  <si>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</si>
  <si>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</si>
  <si>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</si>
  <si>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</si>
  <si>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</si>
  <si>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</si>
  <si>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</si>
  <si>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</si>
  <si>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</si>
  <si>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</si>
  <si>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</si>
  <si>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</si>
  <si>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</si>
  <si>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</si>
  <si>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</si>
  <si>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</si>
  <si>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</si>
  <si>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</si>
  <si>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</si>
  <si>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</si>
  <si>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</si>
  <si>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</si>
  <si>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</si>
  <si>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</si>
  <si>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</si>
  <si>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</si>
  <si>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</si>
  <si>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</si>
  <si>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</si>
  <si>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</si>
  <si>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</si>
  <si>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</si>
  <si>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</si>
  <si>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</si>
  <si>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</si>
  <si>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</si>
  <si>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</si>
  <si>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</si>
  <si>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</si>
  <si>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</si>
  <si>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</si>
  <si>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</si>
  <si>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</si>
  <si>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</si>
  <si>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</si>
  <si>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</si>
  <si>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</si>
  <si>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</si>
  <si>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</si>
  <si>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</si>
  <si>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</si>
  <si>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</si>
  <si>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</si>
  <si>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</si>
  <si>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</si>
  <si>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</si>
  <si>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</si>
  <si>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</si>
  <si>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</si>
  <si>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</si>
  <si>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</si>
  <si>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</si>
  <si>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</si>
  <si>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</si>
  <si>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</si>
  <si>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</si>
  <si>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</si>
  <si>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</si>
  <si>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</si>
  <si>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</si>
  <si>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</si>
  <si>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</si>
  <si>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</si>
  <si>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</si>
  <si>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</si>
  <si>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</si>
  <si>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</si>
  <si>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</si>
  <si>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</si>
  <si>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</si>
  <si>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</si>
  <si>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</si>
  <si>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</si>
  <si>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</si>
  <si>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</si>
  <si>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</si>
  <si>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</si>
  <si>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</si>
  <si>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</si>
  <si>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</si>
  <si>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</si>
  <si>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</si>
  <si>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</si>
  <si>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</si>
  <si>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</si>
  <si>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</si>
  <si>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</si>
  <si>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</si>
  <si>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</si>
  <si>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</si>
  <si>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</si>
  <si>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</si>
  <si>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</si>
  <si>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</si>
  <si>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</si>
  <si>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</si>
  <si>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</si>
  <si>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</si>
  <si>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</si>
  <si>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</si>
  <si>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</si>
  <si>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</si>
  <si>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</si>
  <si>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</si>
  <si>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</si>
  <si>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</si>
  <si>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</si>
  <si>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</si>
  <si>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</si>
  <si>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</si>
  <si>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</si>
  <si>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</si>
  <si>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</si>
  <si>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</si>
  <si>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</si>
  <si>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</si>
  <si>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</si>
  <si>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</si>
  <si>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</si>
  <si>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</si>
  <si>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</si>
  <si>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</si>
  <si>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</si>
  <si>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</si>
  <si>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</si>
  <si>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</si>
  <si>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</si>
  <si>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</si>
  <si>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</si>
  <si>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</si>
  <si>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</si>
  <si>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</si>
  <si>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</si>
  <si>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</si>
  <si>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</si>
  <si>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</si>
  <si>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</si>
  <si>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</si>
  <si>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</si>
  <si>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</si>
  <si>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</si>
  <si>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</si>
  <si>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</si>
  <si>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</si>
  <si>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</si>
  <si>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</si>
  <si>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</si>
  <si>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</si>
  <si>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</si>
  <si>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</si>
  <si>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</si>
  <si>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</si>
  <si>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</si>
  <si>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</si>
  <si>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</si>
  <si>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</si>
  <si>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</si>
  <si>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</si>
  <si>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</si>
  <si>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</si>
  <si>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</si>
  <si>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</si>
  <si>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</si>
  <si>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</si>
  <si>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</si>
  <si>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</si>
  <si>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</si>
  <si>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</si>
  <si>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</si>
  <si>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</si>
  <si>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</si>
  <si>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</si>
  <si>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</si>
  <si>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</si>
  <si>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</si>
  <si>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</si>
  <si>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</si>
  <si>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</si>
  <si>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</si>
  <si>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</si>
  <si>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</si>
  <si>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</si>
  <si>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</si>
  <si>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</si>
  <si>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</si>
  <si>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</si>
  <si>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</si>
  <si>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</si>
  <si>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</si>
  <si>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</si>
  <si>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</si>
  <si>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</si>
  <si>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</si>
  <si>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</si>
  <si>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</si>
  <si>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</si>
  <si>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</si>
  <si>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</si>
  <si>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</si>
  <si>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</si>
  <si>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</si>
  <si>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</si>
  <si>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</si>
  <si>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</si>
  <si>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</si>
  <si>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</si>
  <si>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</si>
  <si>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</si>
  <si>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</si>
  <si>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</si>
  <si>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</si>
  <si>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</si>
  <si>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</si>
  <si>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</si>
  <si>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</si>
  <si>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</si>
  <si>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</si>
  <si>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</si>
  <si>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</si>
  <si>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</si>
  <si>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</si>
  <si>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</si>
  <si>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</si>
  <si>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</si>
  <si>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</si>
  <si>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</si>
  <si>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</si>
  <si>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</si>
  <si>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</si>
  <si>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</si>
  <si>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</si>
  <si>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</si>
  <si>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</si>
  <si>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</si>
  <si>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</si>
  <si>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</si>
  <si>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</si>
  <si>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</si>
  <si>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</si>
  <si>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</si>
  <si>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</si>
  <si>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</si>
  <si>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</si>
  <si>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</si>
  <si>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</si>
  <si>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</si>
  <si>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</si>
  <si>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</si>
  <si>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</si>
  <si>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</si>
  <si>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</si>
  <si>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</si>
  <si>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</si>
  <si>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</si>
  <si>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</si>
  <si>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</si>
  <si>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</si>
  <si>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</si>
  <si>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</si>
  <si>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</si>
  <si>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</si>
  <si>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</si>
  <si>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</si>
  <si>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</si>
  <si>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</si>
  <si>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</si>
  <si>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</si>
  <si>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</si>
  <si>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</si>
  <si>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</si>
  <si>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</si>
  <si>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</si>
  <si>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</si>
  <si>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</si>
  <si>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</si>
  <si>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</si>
  <si>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</si>
  <si>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</si>
  <si>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</si>
  <si>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</si>
  <si>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</si>
  <si>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</si>
  <si>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</si>
  <si>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</si>
  <si>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</si>
  <si>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</si>
  <si>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</si>
  <si>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</si>
  <si>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</si>
  <si>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</si>
  <si>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</si>
  <si>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</si>
  <si>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</si>
  <si>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</si>
  <si>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</si>
  <si>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</si>
  <si>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</si>
  <si>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</si>
  <si>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</si>
  <si>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</si>
  <si>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</si>
  <si>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</si>
  <si>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</si>
  <si>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</si>
  <si>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</si>
  <si>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</si>
  <si>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</si>
  <si>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</si>
  <si>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</si>
  <si>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</si>
  <si>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</si>
  <si>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</si>
  <si>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</si>
  <si>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</si>
  <si>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</si>
  <si>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</si>
  <si>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</si>
  <si>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</si>
  <si>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</si>
  <si>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</si>
  <si>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</si>
  <si>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</si>
  <si>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</si>
  <si>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</si>
  <si>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</si>
  <si>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</si>
  <si>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</si>
  <si>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</si>
  <si>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</si>
  <si>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</si>
  <si>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</si>
  <si>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</si>
  <si>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</si>
  <si>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</si>
  <si>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</si>
  <si>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</si>
  <si>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</si>
  <si>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</si>
  <si>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</si>
  <si>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</si>
  <si>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</si>
  <si>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</si>
  <si>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</si>
  <si>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</si>
  <si>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</si>
  <si>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</si>
  <si>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</si>
  <si>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</si>
  <si>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</si>
  <si>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</si>
  <si>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</si>
  <si>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</si>
  <si>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</si>
  <si>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</si>
  <si>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</si>
  <si>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</si>
  <si>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</si>
  <si>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</si>
  <si>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</si>
  <si>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</si>
  <si>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</si>
  <si>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</si>
  <si>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</si>
  <si>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</si>
  <si>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</si>
  <si>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</si>
  <si>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</si>
  <si>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</si>
  <si>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</si>
  <si>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</si>
  <si>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</si>
  <si>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</si>
  <si>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</si>
  <si>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</si>
  <si>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</si>
  <si>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</si>
  <si>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</si>
  <si>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</si>
  <si>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</si>
  <si>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</si>
  <si>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</si>
  <si>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</si>
  <si>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</si>
  <si>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</si>
  <si>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</si>
  <si>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</si>
  <si>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</si>
  <si>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</si>
  <si>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</si>
  <si>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</si>
  <si>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</si>
  <si>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</si>
  <si>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</si>
  <si>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</si>
  <si>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</si>
  <si>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</si>
  <si>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</si>
  <si>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</si>
  <si>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</si>
  <si>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</si>
  <si>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</si>
  <si>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</si>
  <si>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</si>
  <si>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</si>
  <si>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</si>
  <si>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</si>
  <si>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</si>
  <si>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</si>
  <si>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</si>
  <si>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</si>
  <si>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</si>
  <si>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</si>
  <si>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</si>
  <si>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</si>
  <si>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</si>
  <si>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</si>
  <si>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</si>
  <si>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</si>
  <si>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</si>
  <si>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</si>
  <si>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</si>
  <si>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</si>
  <si>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</si>
  <si>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</si>
  <si>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</si>
  <si>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</si>
  <si>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</si>
  <si>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</si>
  <si>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</si>
  <si>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</si>
  <si>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</si>
  <si>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</si>
  <si>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</si>
  <si>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</si>
  <si>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</si>
  <si>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</si>
  <si>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</si>
  <si>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</si>
  <si>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</si>
  <si>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</si>
  <si>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</si>
  <si>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</si>
  <si>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</si>
  <si>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</si>
  <si>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</si>
  <si>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</si>
  <si>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</si>
  <si>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</si>
  <si>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</si>
  <si>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</si>
  <si>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</si>
  <si>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</si>
  <si>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</si>
  <si>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</si>
  <si>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</si>
  <si>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</si>
  <si>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</si>
  <si>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</si>
  <si>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</si>
  <si>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</si>
  <si>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</si>
  <si>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</si>
  <si>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</si>
  <si>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</si>
  <si>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</si>
  <si>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</si>
  <si>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</si>
  <si>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</si>
  <si>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</si>
  <si>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</si>
  <si>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</si>
  <si>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</si>
  <si>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</si>
  <si>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</si>
  <si>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</si>
  <si>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</si>
  <si>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</si>
  <si>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</si>
  <si>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</si>
  <si>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</si>
  <si>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</si>
  <si>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</si>
  <si>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</si>
  <si>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</si>
  <si>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</si>
  <si>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</si>
  <si>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</si>
  <si>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</si>
  <si>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</si>
  <si>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</si>
  <si>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</si>
  <si>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</si>
  <si>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</si>
  <si>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</si>
  <si>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</si>
  <si>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</si>
  <si>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</si>
  <si>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</si>
  <si>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</si>
  <si>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</si>
  <si>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</si>
  <si>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</si>
  <si>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</si>
  <si>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</si>
  <si>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</si>
  <si>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</si>
  <si>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</si>
  <si>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</si>
  <si>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</si>
  <si>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</si>
  <si>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</si>
  <si>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</si>
  <si>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</si>
  <si>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</si>
  <si>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</si>
  <si>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</si>
  <si>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</si>
  <si>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</si>
  <si>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</si>
  <si>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</si>
  <si>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</si>
  <si>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</si>
  <si>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</si>
  <si>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</si>
  <si>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</si>
  <si>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</si>
  <si>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</si>
  <si>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</si>
  <si>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</si>
  <si>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</si>
  <si>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</si>
  <si>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</si>
  <si>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</si>
  <si>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</si>
  <si>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</si>
  <si>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</si>
  <si>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</si>
  <si>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</si>
  <si>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</si>
  <si>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</si>
  <si>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</si>
  <si>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</si>
  <si>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</si>
  <si>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</si>
  <si>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</si>
  <si>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</si>
  <si>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</si>
  <si>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</si>
  <si>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</si>
  <si>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</si>
  <si>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</si>
  <si>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</si>
  <si>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</si>
  <si>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</si>
  <si>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</si>
  <si>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</si>
  <si>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</si>
  <si>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</si>
  <si>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</si>
  <si>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</si>
  <si>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</si>
  <si>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</si>
  <si>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</si>
  <si>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</si>
  <si>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</si>
  <si>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</si>
  <si>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</si>
  <si>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</si>
  <si>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</si>
  <si>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</si>
  <si>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</si>
  <si>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</si>
  <si>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</si>
  <si>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</si>
  <si>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</si>
  <si>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</si>
  <si>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</si>
  <si>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</si>
  <si>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</si>
  <si>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</si>
  <si>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</si>
  <si>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</si>
  <si>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</si>
  <si>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</si>
  <si>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</si>
  <si>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</si>
  <si>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</si>
  <si>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</si>
  <si>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</si>
  <si>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</si>
  <si>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</si>
  <si>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</si>
  <si>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</si>
  <si>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</si>
  <si>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</si>
  <si>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</si>
  <si>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</si>
  <si>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</si>
  <si>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</si>
  <si>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</si>
  <si>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</si>
  <si>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</si>
  <si>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</si>
  <si>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</si>
  <si>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</si>
  <si>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</si>
  <si>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</si>
  <si>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</si>
  <si>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</si>
  <si>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</si>
  <si>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</si>
  <si>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</si>
  <si>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</si>
  <si>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</si>
  <si>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</si>
  <si>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</si>
  <si>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</si>
  <si>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</si>
  <si>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</si>
  <si>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</si>
  <si>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</si>
  <si>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</si>
  <si>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</si>
  <si>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</si>
  <si>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</si>
  <si>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</si>
  <si>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</si>
  <si>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</si>
  <si>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</si>
  <si>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</si>
  <si>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</si>
  <si>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</si>
  <si>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</si>
  <si>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</si>
  <si>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</si>
  <si>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</si>
  <si>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</si>
  <si>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</si>
  <si>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</si>
  <si>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</si>
  <si>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</si>
  <si>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</si>
  <si>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</si>
  <si>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</si>
  <si>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</si>
  <si>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</si>
  <si>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</si>
  <si>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</si>
  <si>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</si>
  <si>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</si>
  <si>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</si>
  <si>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</si>
  <si>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</si>
  <si>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</si>
  <si>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</si>
  <si>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</si>
  <si>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</si>
  <si>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</si>
  <si>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</si>
  <si>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</si>
  <si>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</si>
  <si>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</si>
  <si>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</si>
  <si>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</si>
  <si>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</si>
  <si>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</si>
  <si>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</si>
  <si>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</si>
  <si>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</si>
  <si>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</si>
  <si>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</si>
  <si>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</si>
  <si>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</si>
  <si>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</si>
  <si>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</si>
  <si>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</si>
  <si>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</si>
  <si>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</si>
  <si>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</si>
  <si>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</si>
  <si>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</si>
  <si>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</si>
  <si>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</si>
  <si>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</si>
  <si>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</si>
  <si>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</si>
  <si>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</si>
  <si>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</si>
  <si>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</si>
  <si>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</si>
  <si>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</si>
  <si>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</si>
  <si>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</si>
  <si>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</si>
  <si>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</si>
  <si>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</si>
  <si>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</si>
  <si>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</si>
  <si>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</si>
  <si>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</si>
  <si>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</si>
  <si>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</si>
  <si>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</si>
  <si>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</si>
  <si>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</si>
  <si>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</si>
  <si>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</si>
  <si>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</si>
  <si>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</si>
  <si>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</si>
  <si>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</si>
  <si>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</si>
  <si>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</si>
  <si>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</si>
  <si>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</si>
  <si>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</si>
  <si>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</si>
  <si>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</si>
  <si>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</si>
  <si>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</si>
  <si>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</si>
  <si>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</si>
  <si>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</si>
  <si>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</si>
  <si>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</si>
  <si>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</si>
  <si>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</si>
  <si>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</si>
  <si>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</si>
  <si>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</si>
  <si>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</si>
  <si>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</si>
  <si>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</si>
  <si>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</si>
  <si>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</si>
  <si>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</si>
  <si>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</si>
  <si>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</si>
  <si>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</si>
  <si>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</si>
  <si>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</si>
  <si>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</si>
  <si>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</si>
  <si>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</si>
  <si>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</si>
  <si>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</si>
  <si>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</si>
  <si>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</si>
  <si>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</si>
  <si>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</si>
  <si>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</si>
  <si>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</si>
  <si>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</si>
  <si>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</si>
  <si>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</si>
  <si>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</si>
  <si>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</si>
  <si>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</si>
  <si>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</si>
  <si>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</si>
  <si>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</si>
  <si>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</si>
  <si>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</si>
  <si>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</si>
  <si>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</si>
  <si>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</si>
  <si>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</si>
  <si>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</si>
  <si>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</si>
  <si>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</si>
  <si>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</si>
  <si>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</si>
  <si>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</si>
  <si>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</si>
  <si>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</si>
  <si>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</si>
  <si>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</si>
  <si>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</si>
  <si>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</si>
  <si>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</si>
  <si>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</si>
  <si>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</si>
  <si>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</si>
  <si>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</si>
  <si>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</si>
  <si>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</si>
  <si>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</si>
  <si>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</si>
  <si>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</si>
  <si>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</si>
  <si>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</si>
  <si>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</si>
  <si>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</si>
  <si>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</si>
  <si>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</si>
  <si>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</si>
  <si>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</si>
  <si>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</si>
  <si>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</si>
  <si>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</si>
  <si>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</si>
  <si>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</si>
  <si>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</si>
  <si>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</si>
  <si>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</si>
  <si>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</si>
  <si>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</si>
  <si>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</si>
  <si>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</si>
  <si>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</si>
  <si>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</si>
  <si>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</si>
  <si>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</si>
  <si>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</si>
  <si>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</si>
  <si>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</si>
  <si>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</si>
  <si>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</si>
  <si>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</si>
  <si>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</si>
  <si>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</si>
  <si>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</si>
  <si>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</si>
  <si>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</si>
  <si>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</si>
  <si>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</si>
  <si>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</si>
  <si>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</si>
  <si>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</si>
  <si>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</si>
  <si>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</si>
  <si>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</si>
  <si>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</si>
  <si>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</si>
  <si>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</si>
  <si>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</si>
  <si>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</si>
  <si>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</si>
  <si>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</si>
  <si>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</si>
  <si>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</si>
  <si>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</si>
  <si>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</si>
  <si>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</si>
  <si>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</si>
  <si>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</si>
  <si>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</si>
  <si>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</si>
  <si>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</si>
  <si>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</si>
  <si>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</si>
  <si>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</si>
  <si>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</si>
  <si>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</si>
  <si>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</si>
  <si>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</si>
  <si>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</si>
  <si>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</si>
  <si>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</si>
  <si>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</si>
  <si>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</si>
  <si>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</si>
  <si>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</si>
  <si>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</si>
  <si>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</si>
  <si>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</si>
  <si>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</si>
  <si>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</si>
  <si>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</si>
  <si>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</si>
  <si>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</si>
  <si>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</si>
  <si>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</si>
  <si>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</si>
  <si>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</si>
  <si>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</si>
  <si>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</si>
  <si>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</si>
  <si>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</si>
  <si>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</si>
  <si>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</si>
  <si>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</si>
  <si>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</si>
  <si>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</si>
  <si>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</si>
  <si>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</si>
  <si>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</si>
  <si>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</si>
  <si>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</si>
  <si>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</si>
  <si>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</si>
  <si>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</si>
  <si>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</si>
  <si>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</si>
  <si>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</si>
  <si>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</si>
  <si>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</si>
  <si>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</si>
  <si>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</si>
  <si>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</si>
  <si>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</si>
  <si>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</si>
  <si>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</si>
  <si>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</si>
  <si>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</si>
  <si>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</si>
  <si>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</si>
  <si>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</si>
  <si>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</si>
  <si>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</si>
  <si>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</si>
  <si>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</si>
  <si>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</si>
  <si>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</si>
  <si>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</si>
  <si>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</si>
  <si>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</si>
  <si>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</si>
  <si>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</si>
  <si>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</si>
  <si>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</si>
  <si>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</si>
  <si>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</si>
  <si>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</si>
  <si>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</si>
  <si>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</si>
  <si>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</si>
  <si>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</si>
  <si>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</si>
  <si>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</si>
  <si>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</si>
  <si>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</si>
  <si>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</si>
  <si>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</si>
  <si>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</si>
  <si>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</si>
  <si>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</si>
  <si>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</si>
  <si>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</si>
  <si>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</si>
  <si>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</si>
  <si>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</si>
  <si>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</si>
  <si>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</si>
  <si>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</si>
  <si>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</si>
  <si>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</si>
  <si>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</si>
  <si>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</si>
  <si>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</si>
  <si>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</si>
  <si>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</si>
  <si>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</si>
  <si>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</si>
  <si>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</si>
  <si>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</si>
  <si>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</si>
  <si>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</si>
  <si>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</si>
  <si>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</si>
  <si>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</si>
  <si>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</si>
  <si>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</si>
  <si>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</si>
  <si>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</si>
  <si>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</si>
  <si>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</si>
  <si>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</si>
  <si>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</si>
  <si>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</si>
  <si>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</si>
  <si>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</si>
  <si>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</si>
  <si>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</si>
  <si>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</si>
  <si>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</si>
  <si>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</si>
  <si>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</si>
  <si>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</si>
  <si>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</si>
  <si>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</si>
  <si>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</si>
  <si>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</si>
  <si>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</si>
  <si>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</si>
  <si>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</si>
  <si>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</si>
  <si>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</si>
  <si>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</si>
  <si>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</si>
  <si>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</si>
  <si>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</si>
  <si>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</si>
  <si>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</si>
  <si>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</si>
  <si>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</si>
  <si>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</si>
  <si>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</si>
  <si>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</si>
  <si>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</si>
  <si>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</si>
  <si>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</si>
  <si>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</si>
  <si>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</si>
  <si>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</si>
  <si>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</si>
  <si>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</si>
  <si>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</si>
  <si>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</si>
  <si>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</si>
  <si>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</si>
  <si>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</si>
  <si>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</si>
  <si>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</si>
  <si>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</si>
  <si>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</si>
  <si>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</si>
  <si>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</si>
  <si>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</si>
  <si>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</si>
  <si>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</si>
  <si>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</si>
  <si>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</si>
  <si>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</si>
  <si>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</si>
  <si>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</si>
  <si>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</si>
  <si>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</si>
  <si>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</si>
  <si>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</si>
  <si>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</si>
  <si>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</si>
  <si>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</si>
  <si>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</si>
  <si>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</si>
  <si>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</si>
  <si>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</si>
  <si>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</si>
  <si>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</si>
  <si>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</si>
  <si>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</si>
  <si>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</si>
  <si>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</si>
  <si>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</si>
  <si>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</si>
  <si>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</si>
  <si>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</si>
  <si>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</si>
  <si>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</si>
  <si>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</si>
  <si>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</si>
  <si>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</si>
  <si>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</si>
  <si>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</si>
  <si>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</si>
  <si>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</si>
  <si>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</si>
  <si>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</si>
  <si>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</si>
  <si>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</si>
  <si>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</si>
  <si>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</si>
  <si>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</si>
  <si>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</si>
  <si>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</si>
  <si>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</si>
  <si>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</si>
  <si>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</si>
  <si>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</si>
  <si>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</si>
  <si>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</si>
  <si>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</si>
  <si>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</si>
  <si>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</si>
  <si>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</si>
  <si>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</si>
  <si>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</si>
  <si>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</si>
  <si>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</si>
  <si>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</si>
  <si>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</si>
  <si>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</si>
  <si>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</si>
  <si>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</si>
  <si>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</si>
  <si>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</si>
  <si>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</si>
  <si>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</si>
  <si>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</si>
  <si>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</si>
  <si>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</si>
  <si>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</si>
  <si>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</si>
  <si>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</si>
  <si>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</si>
  <si>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</si>
  <si>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</si>
  <si>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</si>
  <si>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</si>
  <si>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</si>
  <si>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</si>
  <si>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</si>
  <si>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</si>
  <si>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</si>
  <si>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</si>
  <si>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</si>
  <si>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</si>
  <si>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</si>
  <si>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</si>
  <si>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</si>
  <si>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</si>
  <si>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</si>
  <si>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</si>
  <si>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</si>
  <si>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</si>
  <si>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</si>
  <si>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</si>
  <si>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</si>
  <si>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</si>
  <si>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</si>
  <si>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</si>
  <si>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</si>
  <si>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</si>
  <si>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</si>
  <si>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</si>
  <si>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</si>
  <si>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</si>
  <si>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</si>
  <si>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</si>
  <si>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</si>
  <si>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</si>
  <si>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</si>
  <si>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</si>
  <si>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</si>
  <si>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</si>
  <si>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</si>
  <si>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</si>
  <si>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</si>
  <si>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</si>
  <si>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</si>
  <si>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</si>
  <si>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</si>
  <si>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</si>
  <si>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</si>
  <si>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</si>
  <si>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</si>
  <si>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</si>
  <si>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</si>
  <si>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</si>
  <si>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</si>
  <si>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</si>
  <si>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</si>
  <si>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</si>
  <si>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</si>
  <si>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</si>
  <si>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</si>
  <si>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</si>
  <si>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</si>
  <si>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</si>
  <si>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</si>
  <si>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</si>
  <si>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</si>
  <si>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</si>
  <si>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</si>
  <si>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</si>
  <si>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</si>
  <si>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</si>
  <si>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</si>
  <si>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</si>
  <si>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</si>
  <si>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</si>
  <si>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</si>
  <si>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</si>
  <si>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</si>
  <si>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</si>
  <si>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</si>
  <si>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</si>
  <si>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</si>
  <si>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</si>
  <si>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</si>
  <si>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</si>
  <si>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</si>
  <si>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</si>
  <si>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</si>
  <si>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</si>
  <si>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</si>
  <si>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</si>
  <si>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</si>
  <si>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</si>
  <si>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</si>
  <si>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</si>
  <si>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</si>
  <si>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</si>
  <si>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</si>
  <si>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</si>
  <si>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</si>
  <si>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</si>
  <si>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</si>
  <si>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</si>
  <si>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</si>
  <si>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</si>
  <si>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</si>
  <si>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</si>
  <si>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</si>
  <si>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</si>
  <si>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</si>
  <si>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</si>
  <si>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</si>
  <si>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</si>
  <si>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</si>
  <si>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</si>
  <si>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</si>
  <si>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</si>
  <si>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</si>
  <si>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</si>
  <si>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</si>
  <si>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</si>
  <si>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</si>
  <si>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</si>
  <si>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</si>
  <si>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</si>
  <si>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</si>
  <si>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</si>
  <si>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</si>
  <si>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</si>
  <si>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</si>
  <si>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</si>
  <si>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</si>
  <si>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</si>
  <si>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</si>
  <si>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</si>
  <si>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</si>
  <si>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</si>
  <si>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</si>
  <si>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</si>
  <si>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</si>
  <si>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</si>
  <si>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</si>
  <si>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</si>
  <si>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</si>
  <si>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</si>
  <si>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</si>
  <si>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</si>
  <si>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</si>
  <si>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</si>
  <si>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</si>
  <si>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</si>
  <si>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</si>
  <si>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</si>
  <si>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</si>
  <si>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</si>
  <si>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</si>
  <si>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</si>
  <si>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</si>
  <si>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</si>
  <si>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</si>
  <si>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</si>
  <si>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</si>
  <si>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</si>
  <si>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</si>
  <si>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</si>
  <si>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</si>
  <si>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</si>
  <si>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</si>
  <si>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</si>
  <si>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</si>
  <si>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</si>
  <si>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</si>
  <si>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</si>
  <si>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</si>
  <si>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</si>
  <si>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</si>
  <si>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</si>
  <si>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</si>
  <si>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</si>
  <si>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</si>
  <si>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</si>
  <si>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</si>
  <si>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</si>
  <si>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</si>
  <si>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</si>
  <si>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</si>
  <si>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</si>
  <si>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</si>
  <si>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</si>
  <si>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</si>
  <si>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</si>
  <si>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</si>
  <si>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</si>
  <si>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</si>
  <si>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</si>
  <si>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</si>
  <si>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</si>
  <si>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</si>
  <si>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</si>
  <si>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</si>
  <si>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</si>
  <si>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</si>
  <si>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</si>
  <si>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</si>
  <si>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</si>
  <si>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</si>
  <si>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</si>
  <si>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</si>
  <si>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</si>
  <si>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</si>
  <si>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</si>
  <si>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</si>
  <si>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</si>
  <si>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</si>
  <si>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</si>
  <si>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</si>
  <si>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</si>
  <si>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</si>
  <si>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</si>
  <si>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</si>
  <si>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</si>
  <si>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</si>
  <si>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</si>
  <si>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</si>
  <si>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</si>
  <si>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</si>
  <si>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</si>
  <si>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</si>
  <si>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</si>
  <si>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</si>
  <si>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</si>
  <si>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</si>
  <si>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</si>
  <si>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</si>
  <si>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</si>
  <si>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</si>
  <si>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</si>
  <si>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</si>
  <si>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</si>
  <si>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</si>
  <si>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</si>
  <si>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</si>
  <si>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</si>
  <si>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</si>
  <si>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</si>
  <si>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</si>
  <si>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</si>
  <si>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</si>
  <si>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</si>
  <si>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</si>
  <si>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</si>
  <si>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</si>
  <si>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</si>
  <si>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</si>
  <si>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</si>
  <si>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</si>
  <si>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</si>
  <si>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</si>
  <si>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</si>
  <si>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</si>
  <si>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</si>
  <si>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</si>
  <si>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</si>
  <si>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</si>
  <si>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</si>
  <si>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</si>
  <si>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</si>
  <si>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</si>
  <si>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</si>
  <si>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</si>
  <si>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</si>
  <si>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</si>
  <si>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</si>
  <si>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</si>
  <si>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</si>
  <si>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</si>
  <si>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</si>
  <si>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</si>
  <si>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</si>
  <si>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</si>
  <si>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</si>
  <si>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</si>
  <si>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</si>
  <si>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</si>
  <si>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</si>
  <si>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</si>
  <si>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</si>
  <si>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</si>
  <si>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</si>
  <si>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</si>
  <si>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</si>
  <si>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</si>
  <si>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</si>
  <si>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</si>
  <si>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</si>
  <si>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</si>
  <si>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</si>
  <si>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</si>
  <si>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</si>
  <si>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</si>
  <si>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</si>
  <si>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</si>
  <si>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</si>
  <si>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</si>
  <si>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</si>
  <si>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</si>
  <si>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</si>
  <si>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</si>
  <si>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</si>
  <si>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</si>
  <si>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</si>
  <si>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</si>
  <si>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</si>
  <si>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</si>
  <si>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</si>
  <si>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</si>
  <si>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</si>
  <si>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</si>
  <si>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</si>
  <si>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</si>
  <si>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</si>
  <si>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</si>
  <si>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</si>
  <si>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</si>
  <si>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</si>
  <si>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</si>
  <si>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</si>
  <si>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</si>
  <si>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</si>
  <si>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</si>
  <si>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</si>
  <si>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</si>
  <si>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</si>
  <si>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</si>
  <si>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</si>
  <si>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</si>
  <si>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</si>
  <si>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</si>
  <si>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</si>
  <si>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</si>
  <si>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</si>
  <si>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</si>
  <si>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</si>
  <si>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</si>
  <si>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</si>
  <si>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</si>
  <si>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</si>
  <si>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</si>
  <si>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</si>
  <si>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</si>
  <si>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</si>
  <si>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</si>
  <si>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</si>
  <si>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</si>
  <si>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</si>
  <si>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</si>
  <si>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</si>
  <si>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</si>
  <si>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</si>
  <si>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</si>
  <si>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</si>
  <si>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</si>
  <si>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</si>
  <si>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</si>
  <si>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</si>
  <si>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</si>
  <si>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</si>
  <si>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</si>
  <si>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</si>
  <si>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</si>
  <si>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</si>
  <si>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</si>
  <si>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</si>
  <si>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</si>
  <si>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</si>
  <si>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</si>
  <si>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</si>
  <si>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</si>
  <si>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</si>
  <si>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</si>
  <si>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</si>
  <si>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</si>
  <si>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</si>
  <si>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</si>
  <si>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</si>
  <si>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</si>
  <si>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</si>
  <si>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</si>
  <si>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</si>
  <si>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</si>
  <si>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</si>
  <si>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</si>
  <si>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</si>
  <si>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</si>
  <si>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</si>
  <si>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</si>
  <si>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</si>
  <si>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</si>
  <si>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</si>
  <si>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</si>
  <si>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</si>
  <si>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</si>
  <si>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</si>
  <si>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</si>
  <si>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</si>
  <si>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</si>
  <si>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</si>
  <si>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</si>
  <si>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</si>
  <si>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</si>
  <si>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</si>
  <si>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</si>
  <si>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</si>
  <si>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</si>
  <si>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</si>
  <si>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</si>
  <si>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</si>
  <si>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</si>
  <si>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</si>
  <si>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</si>
  <si>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</si>
  <si>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</si>
  <si>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</si>
  <si>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</si>
  <si>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</si>
  <si>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</si>
  <si>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</si>
  <si>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</si>
  <si>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</si>
  <si>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</si>
  <si>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</si>
  <si>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</si>
  <si>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</si>
  <si>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</si>
  <si>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</si>
  <si>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</si>
  <si>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</si>
  <si>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</si>
  <si>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</si>
  <si>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</si>
  <si>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</si>
  <si>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</si>
  <si>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</si>
  <si>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</si>
  <si>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</si>
  <si>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</si>
  <si>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</si>
  <si>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</si>
  <si>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</si>
  <si>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</si>
  <si>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</si>
  <si>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</si>
  <si>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</si>
  <si>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</si>
  <si>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</si>
  <si>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</si>
  <si>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</si>
  <si>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</si>
  <si>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</si>
  <si>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</si>
  <si>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</si>
  <si>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</si>
  <si>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</si>
  <si>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</si>
  <si>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</si>
  <si>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</si>
  <si>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</si>
  <si>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</si>
  <si>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</si>
  <si>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</si>
  <si>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</si>
  <si>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</si>
  <si>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</si>
  <si>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</si>
  <si>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</si>
  <si>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</si>
  <si>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</si>
  <si>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</si>
  <si>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</si>
  <si>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</si>
  <si>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</si>
  <si>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</si>
  <si>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</si>
  <si>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</si>
  <si>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</si>
  <si>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</si>
  <si>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</si>
  <si>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</si>
  <si>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</si>
  <si>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</si>
  <si>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</si>
  <si>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</si>
  <si>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</si>
  <si>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</si>
  <si>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</si>
  <si>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</si>
  <si>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</si>
  <si>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</si>
  <si>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</si>
  <si>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</si>
  <si>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</si>
  <si>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</si>
  <si>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</si>
  <si>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</si>
  <si>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</si>
  <si>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</si>
  <si>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</si>
  <si>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</si>
  <si>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</si>
  <si>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</si>
  <si>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</si>
  <si>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</si>
  <si>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</si>
  <si>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</si>
  <si>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</si>
  <si>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</si>
  <si>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</si>
  <si>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</si>
  <si>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</si>
  <si>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</si>
  <si>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</si>
  <si>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</si>
  <si>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</si>
  <si>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</si>
  <si>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</si>
  <si>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</si>
  <si>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</si>
  <si>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</si>
  <si>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</si>
  <si>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</si>
  <si>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</si>
  <si>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</si>
  <si>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</si>
  <si>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</si>
  <si>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</si>
  <si>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</si>
  <si>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</si>
  <si>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</si>
  <si>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</si>
  <si>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</si>
  <si>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</si>
  <si>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</si>
  <si>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</si>
  <si>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</si>
  <si>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</si>
  <si>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</si>
  <si>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</si>
  <si>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</si>
  <si>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</si>
  <si>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</si>
  <si>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</si>
  <si>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</si>
  <si>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</si>
  <si>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</si>
  <si>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</si>
  <si>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</si>
  <si>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</si>
  <si>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</si>
  <si>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</si>
  <si>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</si>
  <si>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</si>
  <si>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</si>
  <si>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</si>
  <si>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</si>
  <si>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</si>
  <si>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</si>
  <si>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</si>
  <si>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</si>
  <si>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</si>
  <si>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</si>
  <si>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</si>
  <si>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</si>
  <si>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</si>
  <si>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</si>
  <si>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</si>
  <si>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</si>
  <si>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</si>
  <si>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</si>
  <si>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</si>
  <si>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</si>
  <si>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</si>
  <si>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</si>
  <si>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</si>
  <si>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</si>
  <si>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</si>
  <si>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</si>
  <si>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</si>
  <si>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</si>
  <si>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</si>
  <si>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</si>
  <si>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</si>
  <si>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</si>
  <si>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</si>
  <si>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</si>
  <si>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</si>
  <si>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</si>
  <si>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</si>
  <si>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</si>
  <si>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</si>
  <si>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</si>
  <si>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</si>
  <si>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</si>
  <si>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</si>
  <si>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</si>
  <si>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</si>
  <si>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</si>
  <si>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</si>
  <si>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</si>
  <si>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</si>
  <si>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</si>
  <si>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</si>
  <si>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</si>
  <si>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</si>
  <si>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</si>
  <si>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</si>
  <si>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</si>
  <si>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</si>
  <si>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</si>
  <si>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</si>
  <si>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</si>
  <si>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</si>
  <si>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</si>
  <si>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</si>
  <si>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</si>
  <si>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</si>
  <si>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</si>
  <si>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</si>
  <si>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</si>
  <si>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</si>
  <si>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</si>
  <si>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</si>
  <si>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</si>
  <si>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</si>
  <si>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</si>
  <si>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</si>
  <si>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</si>
  <si>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</si>
  <si>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</si>
  <si>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</si>
  <si>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</si>
  <si>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</si>
  <si>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</si>
  <si>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</si>
  <si>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</si>
  <si>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</si>
  <si>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</si>
  <si>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</si>
  <si>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</si>
  <si>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</si>
  <si>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</si>
  <si>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</si>
  <si>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</si>
  <si>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</si>
  <si>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</si>
  <si>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</si>
  <si>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</si>
  <si>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</si>
  <si>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</si>
  <si>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</si>
  <si>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</si>
  <si>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</si>
  <si>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</si>
  <si>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</si>
  <si>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</si>
  <si>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</si>
  <si>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</si>
  <si>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</si>
  <si>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</si>
  <si>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</si>
  <si>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</si>
  <si>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</si>
  <si>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</si>
  <si>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</si>
  <si>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</si>
  <si>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</si>
  <si>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</si>
  <si>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</si>
  <si>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</si>
  <si>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</si>
  <si>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</si>
  <si>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</si>
  <si>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</si>
  <si>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</si>
  <si>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</si>
  <si>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</si>
  <si>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</si>
  <si>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</si>
  <si>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</si>
  <si>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</si>
  <si>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</si>
  <si>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</si>
  <si>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</si>
  <si>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</si>
  <si>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</si>
  <si>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</si>
  <si>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</si>
  <si>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</si>
  <si>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</si>
  <si>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</si>
  <si>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</si>
  <si>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</si>
  <si>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</si>
  <si>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</si>
  <si>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</si>
  <si>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</si>
  <si>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</si>
  <si>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</si>
  <si>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</si>
  <si>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</si>
  <si>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</si>
  <si>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</si>
  <si>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</si>
  <si>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</si>
  <si>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</si>
  <si>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</si>
  <si>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</si>
  <si>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</si>
  <si>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</si>
  <si>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</si>
  <si>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</si>
  <si>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</si>
  <si>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</si>
  <si>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</si>
  <si>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</si>
  <si>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</si>
  <si>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</si>
  <si>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</si>
  <si>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</si>
  <si>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</si>
  <si>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</si>
  <si>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</si>
  <si>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</si>
  <si>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</si>
  <si>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</si>
  <si>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</si>
  <si>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</si>
  <si>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</si>
  <si>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</si>
  <si>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</si>
  <si>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</si>
  <si>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</si>
  <si>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</si>
  <si>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</si>
  <si>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</si>
  <si>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</si>
  <si>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</si>
  <si>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</si>
  <si>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</si>
  <si>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</si>
  <si>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</si>
  <si>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</si>
  <si>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</si>
  <si>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</si>
  <si>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</si>
  <si>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</si>
  <si>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</si>
  <si>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</si>
  <si>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</si>
  <si>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</si>
  <si>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</si>
  <si>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</si>
  <si>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</si>
  <si>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</si>
  <si>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</si>
  <si>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</si>
  <si>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</si>
  <si>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</si>
  <si>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</si>
  <si>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</si>
  <si>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</si>
  <si>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</si>
  <si>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</si>
  <si>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</si>
  <si>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</si>
  <si>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</si>
  <si>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</si>
  <si>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</si>
  <si>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</si>
  <si>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</si>
  <si>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</si>
  <si>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</si>
  <si>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</si>
  <si>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</si>
  <si>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</si>
  <si>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</si>
  <si>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</si>
  <si>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</si>
  <si>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</si>
  <si>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</si>
  <si>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</si>
  <si>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</si>
  <si>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</si>
  <si>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</si>
  <si>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</si>
  <si>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</si>
  <si>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</si>
  <si>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</si>
  <si>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</si>
  <si>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</si>
  <si>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</si>
  <si>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</si>
  <si>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</si>
  <si>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</si>
  <si>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</si>
  <si>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</si>
  <si>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</si>
  <si>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</si>
  <si>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</si>
  <si>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</si>
  <si>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</si>
  <si>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</si>
  <si>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</si>
  <si>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</si>
  <si>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</si>
  <si>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</si>
  <si>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</si>
  <si>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</si>
  <si>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</si>
  <si>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</si>
  <si>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</si>
  <si>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</si>
  <si>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</si>
  <si>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</si>
  <si>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</si>
  <si>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</si>
  <si>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</si>
  <si>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</si>
  <si>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</si>
  <si>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</si>
  <si>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</si>
  <si>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</si>
  <si>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</si>
  <si>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</si>
  <si>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</si>
  <si>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</si>
  <si>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</si>
  <si>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</si>
  <si>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</si>
  <si>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</si>
  <si>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</si>
  <si>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</si>
  <si>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</si>
  <si>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</si>
  <si>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</si>
  <si>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</si>
  <si>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</si>
  <si>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</si>
  <si>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</si>
  <si>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</si>
  <si>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</si>
  <si>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</si>
  <si>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</si>
  <si>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</si>
  <si>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</si>
  <si>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</si>
  <si>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</si>
  <si>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</si>
  <si>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</si>
  <si>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</si>
  <si>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</si>
  <si>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</si>
  <si>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</si>
  <si>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</si>
  <si>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</si>
  <si>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</si>
  <si>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</si>
  <si>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</si>
  <si>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</si>
  <si>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</si>
  <si>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</si>
  <si>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</si>
  <si>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</si>
  <si>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</si>
  <si>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</si>
  <si>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</si>
  <si>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</si>
  <si>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</si>
  <si>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</si>
  <si>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</si>
  <si>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</si>
  <si>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</si>
  <si>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</si>
  <si>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</si>
  <si>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</si>
  <si>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</si>
  <si>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</si>
  <si>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</si>
  <si>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</si>
  <si>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</si>
  <si>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</si>
  <si>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</si>
  <si>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</si>
  <si>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</si>
  <si>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</si>
  <si>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</si>
  <si>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</si>
  <si>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</si>
  <si>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</si>
  <si>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</si>
  <si>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</si>
  <si>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</si>
  <si>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</si>
  <si>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</si>
  <si>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</si>
  <si>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</si>
  <si>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</si>
  <si>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</si>
  <si>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</si>
  <si>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</si>
  <si>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</si>
  <si>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</si>
  <si>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</si>
  <si>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</si>
  <si>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</si>
  <si>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</si>
  <si>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</si>
  <si>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</si>
  <si>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</si>
  <si>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</si>
  <si>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</si>
  <si>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</si>
  <si>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</si>
  <si>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</si>
  <si>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</si>
  <si>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</si>
  <si>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</si>
  <si>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</si>
  <si>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</si>
  <si>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</si>
  <si>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</si>
  <si>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</si>
  <si>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</si>
  <si>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</si>
  <si>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</si>
  <si>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</si>
  <si>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</si>
  <si>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</si>
  <si>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</si>
  <si>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</si>
  <si>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</si>
  <si>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</si>
  <si>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</si>
  <si>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</si>
  <si>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</si>
  <si>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</si>
  <si>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</si>
  <si>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</si>
  <si>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</si>
  <si>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</si>
  <si>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</si>
  <si>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</si>
  <si>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</si>
  <si>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</si>
  <si>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</si>
  <si>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</si>
  <si>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</si>
  <si>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</si>
  <si>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</si>
  <si>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</si>
  <si>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</si>
  <si>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</si>
  <si>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</si>
  <si>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</si>
  <si>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</si>
  <si>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</si>
  <si>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</si>
  <si>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</si>
  <si>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</si>
  <si>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</si>
  <si>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</si>
  <si>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</si>
  <si>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</si>
  <si>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</si>
  <si>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</si>
  <si>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</si>
  <si>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</si>
  <si>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</si>
  <si>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</si>
  <si>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</si>
  <si>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</si>
  <si>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</si>
  <si>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</si>
  <si>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</si>
  <si>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</si>
  <si>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</si>
  <si>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</si>
  <si>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</si>
  <si>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</si>
  <si>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</si>
  <si>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</si>
  <si>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</si>
  <si>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</si>
  <si>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</si>
  <si>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</si>
  <si>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</si>
  <si>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</si>
  <si>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</si>
  <si>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</si>
  <si>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</si>
  <si>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</si>
  <si>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</si>
  <si>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</si>
  <si>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</si>
  <si>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</si>
  <si>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</si>
  <si>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</si>
  <si>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</si>
  <si>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</si>
  <si>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</si>
  <si>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</si>
  <si>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</si>
  <si>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</si>
  <si>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</si>
  <si>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</si>
  <si>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</si>
  <si>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</si>
  <si>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</si>
  <si>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</si>
  <si>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</si>
  <si>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</si>
  <si>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</si>
  <si>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</si>
  <si>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</si>
  <si>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</si>
  <si>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</si>
  <si>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</si>
  <si>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</si>
  <si>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</si>
  <si>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</si>
  <si>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</si>
  <si>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</si>
  <si>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</si>
  <si>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</si>
  <si>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</si>
  <si>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</si>
  <si>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</si>
  <si>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</si>
  <si>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</si>
  <si>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</si>
  <si>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</si>
  <si>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</si>
  <si>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</si>
  <si>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</si>
  <si>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</si>
  <si>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</si>
  <si>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</si>
  <si>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</si>
  <si>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</si>
  <si>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</si>
  <si>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</si>
  <si>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</si>
  <si>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</si>
  <si>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</si>
  <si>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</si>
  <si>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</si>
  <si>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</si>
  <si>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</si>
  <si>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</si>
  <si>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</si>
  <si>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</si>
  <si>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</si>
  <si>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</si>
  <si>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</si>
  <si>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</si>
  <si>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</si>
  <si>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</si>
  <si>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</si>
  <si>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</si>
  <si>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</si>
  <si>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</si>
  <si>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</si>
  <si>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</si>
  <si>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</si>
  <si>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</si>
  <si>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</si>
  <si>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</si>
  <si>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</si>
  <si>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</si>
  <si>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</si>
  <si>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</si>
  <si>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</si>
  <si>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</si>
  <si>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</si>
  <si>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</si>
  <si>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</si>
  <si>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</si>
  <si>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</si>
  <si>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</si>
  <si>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</si>
  <si>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</si>
  <si>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</si>
  <si>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</si>
  <si>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</si>
  <si>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</si>
  <si>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</si>
  <si>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</si>
  <si>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</si>
  <si>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</si>
  <si>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</si>
  <si>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</si>
  <si>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</si>
  <si>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</si>
  <si>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</si>
  <si>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</si>
  <si>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</si>
  <si>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</si>
  <si>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</si>
  <si>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</si>
  <si>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</si>
  <si>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</si>
  <si>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</si>
  <si>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</si>
  <si>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</si>
  <si>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</si>
  <si>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</si>
  <si>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</si>
  <si>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</si>
  <si>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</si>
  <si>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</si>
  <si>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</si>
  <si>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</si>
  <si>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</si>
  <si>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</si>
  <si>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</si>
  <si>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</si>
  <si>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</si>
  <si>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</si>
  <si>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</si>
  <si>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</si>
  <si>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</si>
  <si>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</si>
  <si>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</si>
  <si>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</si>
  <si>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</si>
  <si>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</si>
  <si>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</si>
  <si>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</si>
  <si>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</si>
  <si>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</si>
  <si>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</si>
  <si>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</si>
  <si>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</si>
  <si>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</si>
  <si>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</si>
  <si>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</si>
  <si>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</si>
  <si>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</si>
  <si>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</si>
  <si>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</si>
  <si>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</si>
  <si>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</si>
  <si>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</si>
  <si>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</si>
  <si>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</si>
  <si>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</si>
  <si>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</si>
  <si>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</si>
  <si>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</si>
  <si>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</si>
  <si>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</si>
  <si>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</si>
  <si>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</si>
  <si>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</si>
  <si>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</si>
  <si>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</si>
  <si>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</si>
  <si>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</si>
  <si>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</si>
  <si>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</si>
  <si>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</si>
  <si>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</si>
  <si>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</si>
  <si>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</si>
  <si>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</si>
  <si>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</si>
  <si>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</si>
  <si>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</si>
  <si>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</si>
  <si>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</si>
  <si>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</si>
  <si>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</si>
  <si>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</si>
  <si>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</si>
  <si>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</si>
  <si>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</si>
  <si>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</si>
  <si>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</si>
  <si>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</si>
  <si>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</si>
  <si>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</si>
  <si>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</si>
  <si>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</si>
  <si>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</si>
  <si>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</si>
  <si>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</si>
  <si>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</si>
  <si>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</si>
  <si>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</si>
  <si>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</si>
  <si>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</si>
  <si>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</si>
  <si>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</si>
  <si>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</si>
  <si>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</si>
  <si>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</si>
  <si>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</si>
  <si>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</si>
  <si>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</si>
  <si>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</si>
  <si>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</si>
  <si>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</si>
  <si>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</si>
  <si>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</si>
  <si>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</si>
  <si>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</si>
  <si>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</si>
  <si>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</si>
  <si>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</si>
  <si>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</si>
  <si>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</si>
  <si>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</si>
  <si>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</si>
  <si>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</si>
  <si>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</si>
  <si>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</si>
  <si>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</si>
  <si>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</si>
  <si>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</si>
  <si>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</si>
  <si>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</si>
  <si>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</si>
  <si>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</si>
  <si>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</si>
  <si>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</si>
  <si>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</si>
  <si>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</si>
  <si>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</si>
  <si>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</si>
  <si>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</si>
  <si>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</si>
  <si>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</si>
  <si>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</si>
  <si>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</si>
  <si>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</si>
  <si>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</si>
  <si>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</si>
  <si>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</si>
  <si>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</si>
  <si>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</si>
  <si>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</si>
  <si>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</si>
  <si>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</si>
  <si>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</si>
  <si>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</si>
  <si>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</si>
  <si>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</si>
  <si>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</si>
  <si>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</si>
  <si>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</si>
  <si>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</si>
  <si>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</si>
  <si>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</si>
  <si>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</si>
  <si>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</si>
  <si>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</si>
  <si>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</si>
  <si>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</si>
  <si>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</si>
  <si>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</si>
  <si>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</si>
  <si>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</si>
  <si>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</si>
  <si>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</si>
  <si>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</si>
  <si>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</si>
  <si>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</si>
  <si>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</si>
  <si>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</si>
  <si>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</si>
  <si>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</si>
  <si>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</si>
  <si>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</si>
  <si>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</si>
  <si>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</si>
  <si>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</si>
  <si>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</si>
  <si>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</si>
  <si>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</si>
  <si>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</si>
  <si>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</si>
  <si>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</si>
  <si>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</si>
  <si>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</si>
  <si>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</si>
  <si>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</si>
  <si>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</si>
  <si>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</si>
  <si>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</si>
  <si>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</si>
  <si>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</si>
  <si>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</si>
  <si>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</si>
  <si>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</si>
  <si>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</si>
  <si>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</si>
  <si>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</si>
  <si>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</si>
  <si>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</si>
  <si>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</si>
  <si>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</si>
  <si>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</si>
  <si>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</si>
  <si>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</si>
  <si>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</si>
  <si>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</si>
  <si>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</si>
  <si>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</si>
  <si>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</si>
  <si>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</si>
  <si>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</si>
  <si>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</si>
  <si>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</si>
  <si>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</si>
  <si>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</si>
  <si>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</si>
  <si>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</si>
  <si>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</si>
  <si>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</si>
  <si>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</si>
  <si>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</si>
  <si>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</si>
  <si>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</si>
  <si>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</si>
  <si>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</si>
  <si>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</si>
  <si>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</si>
  <si>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</si>
  <si>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</si>
  <si>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</si>
  <si>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</si>
  <si>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</si>
  <si>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</si>
  <si>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</si>
  <si>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</si>
  <si>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</si>
  <si>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</si>
  <si>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</si>
  <si>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</si>
  <si>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</si>
  <si>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</si>
  <si>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</si>
  <si>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</si>
  <si>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</si>
  <si>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</si>
  <si>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</si>
  <si>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</si>
  <si>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</si>
  <si>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</si>
  <si>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</si>
  <si>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</si>
  <si>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</si>
  <si>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</si>
  <si>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</si>
  <si>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</si>
  <si>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</si>
  <si>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</si>
  <si>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</si>
  <si>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</si>
  <si>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</si>
  <si>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</si>
  <si>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</si>
  <si>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</si>
  <si>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</si>
  <si>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</si>
  <si>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</si>
  <si>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</si>
  <si>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</si>
  <si>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</si>
  <si>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</si>
  <si>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</si>
  <si>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</si>
  <si>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</si>
  <si>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</si>
  <si>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</si>
  <si>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</si>
  <si>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</si>
  <si>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</si>
  <si>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</si>
  <si>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</si>
  <si>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</si>
  <si>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</si>
  <si>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</si>
  <si>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</si>
  <si>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</si>
  <si>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</si>
  <si>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</si>
  <si>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</si>
  <si>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</si>
  <si>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</si>
  <si>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</si>
  <si>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</si>
  <si>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</si>
  <si>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</si>
  <si>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</si>
  <si>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</si>
  <si>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</si>
  <si>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</si>
  <si>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</si>
  <si>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</si>
  <si>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</si>
  <si>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</si>
  <si>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</si>
  <si>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</si>
  <si>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</si>
  <si>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</si>
  <si>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</si>
  <si>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</si>
  <si>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</si>
  <si>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</si>
  <si>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</si>
  <si>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</si>
  <si>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</si>
  <si>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</si>
  <si>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</si>
  <si>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</si>
  <si>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</si>
  <si>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</si>
  <si>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</si>
  <si>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</si>
  <si>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</si>
  <si>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</si>
  <si>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</si>
  <si>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</si>
  <si>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</si>
  <si>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</si>
  <si>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</si>
  <si>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</si>
  <si>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</si>
  <si>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</si>
  <si>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</si>
  <si>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</si>
  <si>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</si>
  <si>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</si>
  <si>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</si>
  <si>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</si>
  <si>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</si>
  <si>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</si>
  <si>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</si>
  <si>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</si>
  <si>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</si>
  <si>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</si>
  <si>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</si>
  <si>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</si>
  <si>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</si>
  <si>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</si>
  <si>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</si>
  <si>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</si>
  <si>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</si>
  <si>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</si>
  <si>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</si>
  <si>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</si>
  <si>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</si>
  <si>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</si>
  <si>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</si>
  <si>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</si>
  <si>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</si>
  <si>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</si>
  <si>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</si>
  <si>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</si>
  <si>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</si>
  <si>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</si>
  <si>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</si>
  <si>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</si>
  <si>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</si>
  <si>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</si>
  <si>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</si>
  <si>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</si>
  <si>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</si>
  <si>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</si>
  <si>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</si>
  <si>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</si>
  <si>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</si>
  <si>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</si>
  <si>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</si>
  <si>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</si>
  <si>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</si>
  <si>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</si>
  <si>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</si>
  <si>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</si>
  <si>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</si>
  <si>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</si>
  <si>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</si>
  <si>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</si>
  <si>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</si>
  <si>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</si>
  <si>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</si>
  <si>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</si>
  <si>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</si>
  <si>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</si>
  <si>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</si>
  <si>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</si>
  <si>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</si>
  <si>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</si>
  <si>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</si>
  <si>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</si>
  <si>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</si>
  <si>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</si>
  <si>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</si>
  <si>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</si>
  <si>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</si>
  <si>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</si>
  <si>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</si>
  <si>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</si>
  <si>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</si>
  <si>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</si>
  <si>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</si>
  <si>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</si>
  <si>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</si>
  <si>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</si>
  <si>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</si>
  <si>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</si>
  <si>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</si>
  <si>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</si>
  <si>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</si>
  <si>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</si>
  <si>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</si>
  <si>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</si>
  <si>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</si>
  <si>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</si>
  <si>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</si>
  <si>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</si>
  <si>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</si>
  <si>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</si>
  <si>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</si>
  <si>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</si>
  <si>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</si>
  <si>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</si>
  <si>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</si>
  <si>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</si>
  <si>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</si>
  <si>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</si>
  <si>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</si>
  <si>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</si>
  <si>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</si>
  <si>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</si>
  <si>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</si>
  <si>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</si>
  <si>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</si>
  <si>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</si>
  <si>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</si>
  <si>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</si>
  <si>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</si>
  <si>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</si>
  <si>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</si>
  <si>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</si>
  <si>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</si>
  <si>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</si>
  <si>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</si>
  <si>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</si>
  <si>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</si>
  <si>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</si>
  <si>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</si>
  <si>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</si>
  <si>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</si>
  <si>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</si>
  <si>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</si>
  <si>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</si>
  <si>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</si>
  <si>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</si>
  <si>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</si>
  <si>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</si>
  <si>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</si>
  <si>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</si>
  <si>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</si>
  <si>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</si>
  <si>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</si>
  <si>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</si>
  <si>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</si>
  <si>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</si>
  <si>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</si>
  <si>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</si>
  <si>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</si>
  <si>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</si>
  <si>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</si>
  <si>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</si>
  <si>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</si>
  <si>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</si>
  <si>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</si>
  <si>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</si>
  <si>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</si>
  <si>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</si>
  <si>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</si>
  <si>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</si>
  <si>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</si>
  <si>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</si>
  <si>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</si>
  <si>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</si>
  <si>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</si>
  <si>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</si>
  <si>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</si>
  <si>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</si>
  <si>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</si>
  <si>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</si>
  <si>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</si>
  <si>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</si>
  <si>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</si>
  <si>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</si>
  <si>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</si>
  <si>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</si>
  <si>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</si>
  <si>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</si>
  <si>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</si>
  <si>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</si>
  <si>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</si>
  <si>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</si>
  <si>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</si>
  <si>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</si>
  <si>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</si>
  <si>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</si>
  <si>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</si>
  <si>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</si>
  <si>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</si>
  <si>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</si>
  <si>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</si>
  <si>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</si>
  <si>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</si>
  <si>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</si>
  <si>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</si>
  <si>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</si>
  <si>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</si>
  <si>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</si>
  <si>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</si>
  <si>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</si>
  <si>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</si>
  <si>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</si>
  <si>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</si>
  <si>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</si>
  <si>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</si>
  <si>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</si>
  <si>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</si>
  <si>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</si>
  <si>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</si>
  <si>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</si>
  <si>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</si>
  <si>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</si>
  <si>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</si>
  <si>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</si>
  <si>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</si>
  <si>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</si>
  <si>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</si>
  <si>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</si>
  <si>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</si>
  <si>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</si>
  <si>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</si>
  <si>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</si>
  <si>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</si>
  <si>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</si>
  <si>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</si>
  <si>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</si>
  <si>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</si>
  <si>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</si>
  <si>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</si>
  <si>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</si>
  <si>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</si>
  <si>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</si>
  <si>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</si>
  <si>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</si>
  <si>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</si>
  <si>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</si>
  <si>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</si>
  <si>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</si>
  <si>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</si>
  <si>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</si>
  <si>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</si>
  <si>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</si>
  <si>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</si>
  <si>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</si>
  <si>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</si>
  <si>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</si>
  <si>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</si>
  <si>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</si>
  <si>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</si>
  <si>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</si>
  <si>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</si>
  <si>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</si>
  <si>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</si>
  <si>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</si>
  <si>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</si>
  <si>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</si>
  <si>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</si>
  <si>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</si>
  <si>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</si>
  <si>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</si>
  <si>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</si>
  <si>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</si>
  <si>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</si>
  <si>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</si>
  <si>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</si>
  <si>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</si>
  <si>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</si>
  <si>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</si>
  <si>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</si>
  <si>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</si>
  <si>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</si>
  <si>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</si>
  <si>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</si>
  <si>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</si>
  <si>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</si>
  <si>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</si>
  <si>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</si>
  <si>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</si>
  <si>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</si>
  <si>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</si>
  <si>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</si>
  <si>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</si>
  <si>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</si>
  <si>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</si>
  <si>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</si>
  <si>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</si>
  <si>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</si>
  <si>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</si>
  <si>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</si>
  <si>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</si>
  <si>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</si>
  <si>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</si>
  <si>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</si>
  <si>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</si>
  <si>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</si>
  <si>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</si>
  <si>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</si>
  <si>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</si>
  <si>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</si>
  <si>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</si>
  <si>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</si>
  <si>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</si>
  <si>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</si>
  <si>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</si>
  <si>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</si>
  <si>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</si>
  <si>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</si>
  <si>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</si>
  <si>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</si>
  <si>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</si>
  <si>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</si>
  <si>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</si>
  <si>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</si>
  <si>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</si>
  <si>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</si>
  <si>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</si>
  <si>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</si>
  <si>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</si>
  <si>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</si>
  <si>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</si>
  <si>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</si>
  <si>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</si>
  <si>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</si>
  <si>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</si>
  <si>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</si>
  <si>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</si>
  <si>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</si>
  <si>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</si>
  <si>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</si>
  <si>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</si>
  <si>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</si>
  <si>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</si>
  <si>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</si>
  <si>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</si>
  <si>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</si>
  <si>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</si>
  <si>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</si>
  <si>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</si>
  <si>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</si>
  <si>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</si>
  <si>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</si>
  <si>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</si>
  <si>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</si>
  <si>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</si>
  <si>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</si>
  <si>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</si>
  <si>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</si>
  <si>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</si>
  <si>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</si>
  <si>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</si>
  <si>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</si>
  <si>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</si>
  <si>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</si>
  <si>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</si>
  <si>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</si>
  <si>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</si>
  <si>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</si>
  <si>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</si>
  <si>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</si>
  <si>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</si>
  <si>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</si>
  <si>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</si>
  <si>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</si>
  <si>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</si>
  <si>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</si>
  <si>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</si>
  <si>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</si>
  <si>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</si>
  <si>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</si>
  <si>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</si>
  <si>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</si>
  <si>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</si>
  <si>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</si>
  <si>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</si>
  <si>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</si>
  <si>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</si>
  <si>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</si>
  <si>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</si>
  <si>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</si>
  <si>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</si>
  <si>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</si>
  <si>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</si>
  <si>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</si>
  <si>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</si>
  <si>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</si>
  <si>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</si>
  <si>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</si>
  <si>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</si>
  <si>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</si>
  <si>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</si>
  <si>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</si>
  <si>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</si>
  <si>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</si>
  <si>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</si>
  <si>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</si>
  <si>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</si>
  <si>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</si>
  <si>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</si>
  <si>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</si>
  <si>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</si>
  <si>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</si>
  <si>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</si>
  <si>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</si>
  <si>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</si>
  <si>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</si>
  <si>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</si>
  <si>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</si>
  <si>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</si>
  <si>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</si>
  <si>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</si>
  <si>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</si>
  <si>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</si>
  <si>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</si>
  <si>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</si>
  <si>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</si>
  <si>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</si>
  <si>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</si>
  <si>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</si>
  <si>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</si>
  <si>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</si>
  <si>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</si>
  <si>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</si>
  <si>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</si>
  <si>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</si>
  <si>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</si>
  <si>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</si>
  <si>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</si>
  <si>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</si>
  <si>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</si>
  <si>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</si>
  <si>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</si>
  <si>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</si>
  <si>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</si>
  <si>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</si>
  <si>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</si>
  <si>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</si>
  <si>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</si>
  <si>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</si>
  <si>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</si>
  <si>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</si>
  <si>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</si>
  <si>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</si>
  <si>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</si>
  <si>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</si>
  <si>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</si>
  <si>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</si>
  <si>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</si>
  <si>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</si>
  <si>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</si>
  <si>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</si>
  <si>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</si>
  <si>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</si>
  <si>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</si>
  <si>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</si>
  <si>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</si>
  <si>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</si>
  <si>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</si>
  <si>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</si>
  <si>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</si>
  <si>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</si>
  <si>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</si>
  <si>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</si>
  <si>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</si>
  <si>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</si>
  <si>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</si>
  <si>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</si>
  <si>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</si>
  <si>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</si>
  <si>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</si>
  <si>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</si>
  <si>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</si>
  <si>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</si>
  <si>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</si>
  <si>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</si>
  <si>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</si>
  <si>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</si>
  <si>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</si>
  <si>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</si>
  <si>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</si>
  <si>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</si>
  <si>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</si>
  <si>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</si>
  <si>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</si>
  <si>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</si>
  <si>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</si>
  <si>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</si>
  <si>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</si>
  <si>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</si>
  <si>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</si>
  <si>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</si>
  <si>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</si>
  <si>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</si>
  <si>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</si>
  <si>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</si>
  <si>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</si>
  <si>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</si>
  <si>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</si>
  <si>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</si>
  <si>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</si>
  <si>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</si>
  <si>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</si>
  <si>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</si>
  <si>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</si>
  <si>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</si>
  <si>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</si>
  <si>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</si>
  <si>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</si>
  <si>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</si>
  <si>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</si>
  <si>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</si>
  <si>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</si>
  <si>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</si>
  <si>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</si>
  <si>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</si>
  <si>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</si>
  <si>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</si>
  <si>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</si>
  <si>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</si>
  <si>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</si>
  <si>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</si>
  <si>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</si>
  <si>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</si>
  <si>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</si>
  <si>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</si>
  <si>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</si>
  <si>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</si>
  <si>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</si>
  <si>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</si>
  <si>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</si>
  <si>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</si>
  <si>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</si>
  <si>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</si>
  <si>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</si>
  <si>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</si>
  <si>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</si>
  <si>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</si>
  <si>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</si>
  <si>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</si>
  <si>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</si>
  <si>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</si>
  <si>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</si>
  <si>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</si>
  <si>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</si>
  <si>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</si>
  <si>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</si>
  <si>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</si>
  <si>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</si>
  <si>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</si>
  <si>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</si>
  <si>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</si>
  <si>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</si>
  <si>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</si>
  <si>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</si>
  <si>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</si>
  <si>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</si>
  <si>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</si>
  <si>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</si>
  <si>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</si>
  <si>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</si>
  <si>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</si>
  <si>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</si>
  <si>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</si>
  <si>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</si>
  <si>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</si>
  <si>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</si>
  <si>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</si>
  <si>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</si>
  <si>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</si>
  <si>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</si>
  <si>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</si>
  <si>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</si>
  <si>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</si>
  <si>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</si>
  <si>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</si>
  <si>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</si>
  <si>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</si>
  <si>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</si>
  <si>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</si>
  <si>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</si>
  <si>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</si>
  <si>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</si>
  <si>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</si>
  <si>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</si>
  <si>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</si>
  <si>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</si>
  <si>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</si>
  <si>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</si>
  <si>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</si>
  <si>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</si>
  <si>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</si>
  <si>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</si>
  <si>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</si>
  <si>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</si>
  <si>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</si>
  <si>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</si>
  <si>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</si>
  <si>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</si>
  <si>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</si>
  <si>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</si>
  <si>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</si>
  <si>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</si>
  <si>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</si>
  <si>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</si>
  <si>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</si>
  <si>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</si>
  <si>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</si>
  <si>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</si>
  <si>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</si>
  <si>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</si>
  <si>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</si>
  <si>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</si>
  <si>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</si>
  <si>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</si>
  <si>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</si>
  <si>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</si>
  <si>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</si>
  <si>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</si>
  <si>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</si>
  <si>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</si>
  <si>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</si>
  <si>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</si>
  <si>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</si>
  <si>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</si>
  <si>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</si>
  <si>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</si>
  <si>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</si>
  <si>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</si>
  <si>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</si>
  <si>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</si>
  <si>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</si>
  <si>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</si>
  <si>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</si>
  <si>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</si>
  <si>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</si>
  <si>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</si>
  <si>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</si>
  <si>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</si>
  <si>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</si>
  <si>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</si>
  <si>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</si>
  <si>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</si>
  <si>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</si>
  <si>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</si>
  <si>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</si>
  <si>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</si>
  <si>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</si>
  <si>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</si>
  <si>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</si>
  <si>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</si>
  <si>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</si>
  <si>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</si>
  <si>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</si>
  <si>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</si>
  <si>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</si>
  <si>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</si>
  <si>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</si>
  <si>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</si>
  <si>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</si>
  <si>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</si>
  <si>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</si>
  <si>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</si>
  <si>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</si>
  <si>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</si>
  <si>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</si>
  <si>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</si>
  <si>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</si>
  <si>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</si>
  <si>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</si>
  <si>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</si>
  <si>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</si>
  <si>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</si>
  <si>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</si>
  <si>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</si>
  <si>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</si>
  <si>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</si>
  <si>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</si>
  <si>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</si>
  <si>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</si>
  <si>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</si>
  <si>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</si>
  <si>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</si>
  <si>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</si>
  <si>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</si>
  <si>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</si>
  <si>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</si>
  <si>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</si>
  <si>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</si>
  <si>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</si>
  <si>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</si>
  <si>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</si>
  <si>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</si>
  <si>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</si>
  <si>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</si>
  <si>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</si>
  <si>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</si>
  <si>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</si>
  <si>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</si>
  <si>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</si>
  <si>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</si>
  <si>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</si>
  <si>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</si>
  <si>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</si>
  <si>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</si>
  <si>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</si>
  <si>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</si>
  <si>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</si>
  <si>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</si>
  <si>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</si>
  <si>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</si>
  <si>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</si>
  <si>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</si>
  <si>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</si>
  <si>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</si>
  <si>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</si>
  <si>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</si>
  <si>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</si>
  <si>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</si>
  <si>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</si>
  <si>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</si>
  <si>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</si>
  <si>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</si>
  <si>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</si>
  <si>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</si>
  <si>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</si>
  <si>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</si>
  <si>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</si>
  <si>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</si>
  <si>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</si>
  <si>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</si>
  <si>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</si>
  <si>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</si>
  <si>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</si>
  <si>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</si>
  <si>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</si>
  <si>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</si>
  <si>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</si>
  <si>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</si>
  <si>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</si>
  <si>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</si>
  <si>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</si>
  <si>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</si>
  <si>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</si>
  <si>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</si>
  <si>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</si>
  <si>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</si>
  <si>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</si>
  <si>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</si>
  <si>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</si>
  <si>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</si>
  <si>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</si>
  <si>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</si>
  <si>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</si>
  <si>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</si>
  <si>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</si>
  <si>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</si>
  <si>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</si>
  <si>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</si>
  <si>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</si>
  <si>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</si>
  <si>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</si>
  <si>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</si>
  <si>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</si>
  <si>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</si>
  <si>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</si>
  <si>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</si>
  <si>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</si>
  <si>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</si>
  <si>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</si>
  <si>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</si>
  <si>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</si>
  <si>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</si>
  <si>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</si>
  <si>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</si>
  <si>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</si>
  <si>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</si>
  <si>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</si>
  <si>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</si>
  <si>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</si>
  <si>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</si>
  <si>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</si>
  <si>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</si>
  <si>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</si>
  <si>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</si>
  <si>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</si>
  <si>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</si>
  <si>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</si>
  <si>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</si>
  <si>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</si>
  <si>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</si>
  <si>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</si>
  <si>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</si>
  <si>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</si>
  <si>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</si>
  <si>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</si>
  <si>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</si>
  <si>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</si>
  <si>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</si>
  <si>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</si>
  <si>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</si>
  <si>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</si>
  <si>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</si>
  <si>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</si>
  <si>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</si>
  <si>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</si>
  <si>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</si>
  <si>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</si>
  <si>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</si>
  <si>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</si>
  <si>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</si>
  <si>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</si>
  <si>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</si>
  <si>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</si>
  <si>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</si>
  <si>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</si>
  <si>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</si>
  <si>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</si>
  <si>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</si>
  <si>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</si>
  <si>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</si>
  <si>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</si>
  <si>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</si>
  <si>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</si>
  <si>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</si>
  <si>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</si>
  <si>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</si>
  <si>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</si>
  <si>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</si>
  <si>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</si>
  <si>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</si>
  <si>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</si>
  <si>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</si>
  <si>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</si>
  <si>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</si>
  <si>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</si>
  <si>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</si>
  <si>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</si>
  <si>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</si>
  <si>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</si>
  <si>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</si>
  <si>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</si>
  <si>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</si>
  <si>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</si>
  <si>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</si>
  <si>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</si>
  <si>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</si>
  <si>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</si>
  <si>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</si>
  <si>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</si>
  <si>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</si>
  <si>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</si>
  <si>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</si>
  <si>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</si>
  <si>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</si>
  <si>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</si>
  <si>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</si>
  <si>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</si>
  <si>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</si>
  <si>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</si>
  <si>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</si>
  <si>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</si>
  <si>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</si>
  <si>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</si>
  <si>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</si>
  <si>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</si>
  <si>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</si>
  <si>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</si>
  <si>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</si>
  <si>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</si>
  <si>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</si>
  <si>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</si>
  <si>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</si>
  <si>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</si>
  <si>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</si>
  <si>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</si>
  <si>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</si>
  <si>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</si>
  <si>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</si>
  <si>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</si>
  <si>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</si>
  <si>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</si>
  <si>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</si>
  <si>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</si>
  <si>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</si>
  <si>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</si>
  <si>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</si>
  <si>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</si>
  <si>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</si>
  <si>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</si>
  <si>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</si>
  <si>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</si>
  <si>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</si>
  <si>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</si>
  <si>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</si>
  <si>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</si>
  <si>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</si>
  <si>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</si>
  <si>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</si>
  <si>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</si>
  <si>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</si>
  <si>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</si>
  <si>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</si>
  <si>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</si>
  <si>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</si>
  <si>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</si>
  <si>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</si>
  <si>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</si>
  <si>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</si>
  <si>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</si>
  <si>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</si>
  <si>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</si>
  <si>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</si>
  <si>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</si>
  <si>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</si>
  <si>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</si>
  <si>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</si>
  <si>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</si>
  <si>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</si>
  <si>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</si>
  <si>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</si>
  <si>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</si>
  <si>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</si>
  <si>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</si>
  <si>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</si>
  <si>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</si>
  <si>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</si>
  <si>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</si>
  <si>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</si>
  <si>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</si>
  <si>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</si>
  <si>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</si>
  <si>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</si>
  <si>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</si>
  <si>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</si>
  <si>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</si>
  <si>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</si>
  <si>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</si>
  <si>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</si>
  <si>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</si>
  <si>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</si>
  <si>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</si>
  <si>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</si>
  <si>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</si>
  <si>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</si>
  <si>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</si>
  <si>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</si>
  <si>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</si>
  <si>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</si>
  <si>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</si>
  <si>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</si>
  <si>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</si>
  <si>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</si>
  <si>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</si>
  <si>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</si>
  <si>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</si>
  <si>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</si>
  <si>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</si>
  <si>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</si>
  <si>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</si>
  <si>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</si>
  <si>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</si>
  <si>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</si>
  <si>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</si>
  <si>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</si>
  <si>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</si>
  <si>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</si>
  <si>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</si>
  <si>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</si>
  <si>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</si>
  <si>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</si>
  <si>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</si>
  <si>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</si>
  <si>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</si>
  <si>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</si>
  <si>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</si>
  <si>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</si>
  <si>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</si>
  <si>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</si>
  <si>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</si>
  <si>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</si>
  <si>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</si>
  <si>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</si>
  <si>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</si>
  <si>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</si>
  <si>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</si>
  <si>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</si>
  <si>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</si>
  <si>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</si>
  <si>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</si>
  <si>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</si>
  <si>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</si>
  <si>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</si>
  <si>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</si>
  <si>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</si>
  <si>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</si>
  <si>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</si>
  <si>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</si>
  <si>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</si>
  <si>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</si>
  <si>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</si>
  <si>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</si>
  <si>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</si>
  <si>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</si>
  <si>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</si>
  <si>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</si>
  <si>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</si>
  <si>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</si>
  <si>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</si>
  <si>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</si>
  <si>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</si>
  <si>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</si>
  <si>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</si>
  <si>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</si>
  <si>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</si>
  <si>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</si>
  <si>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</si>
  <si>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</si>
  <si>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</si>
  <si>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</si>
  <si>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</si>
  <si>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</si>
  <si>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</si>
  <si>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</si>
  <si>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</si>
  <si>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</si>
  <si>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</si>
  <si>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</si>
  <si>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</si>
  <si>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</si>
  <si>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</si>
  <si>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</si>
  <si>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</si>
  <si>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</si>
  <si>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</si>
  <si>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</si>
  <si>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</si>
  <si>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</si>
  <si>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</si>
  <si>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</si>
  <si>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</si>
  <si>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</si>
  <si>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</si>
  <si>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</si>
  <si>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</si>
  <si>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</si>
  <si>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</si>
  <si>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</si>
  <si>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</si>
  <si>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</si>
  <si>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</si>
  <si>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</si>
  <si>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</si>
  <si>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</si>
  <si>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</si>
  <si>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</si>
  <si>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</si>
  <si>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</si>
  <si>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</si>
  <si>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</si>
  <si>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</si>
  <si>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</si>
  <si>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</si>
  <si>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</si>
  <si>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</si>
  <si>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</si>
  <si>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</si>
  <si>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</si>
  <si>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</si>
  <si>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</si>
  <si>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</si>
  <si>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</si>
  <si>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</si>
  <si>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</si>
  <si>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</si>
  <si>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</si>
  <si>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</si>
  <si>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</si>
  <si>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</si>
  <si>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</si>
  <si>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</si>
  <si>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</si>
  <si>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</si>
  <si>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</si>
  <si>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</si>
  <si>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</si>
  <si>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</si>
  <si>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</si>
  <si>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</si>
  <si>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</si>
  <si>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</si>
  <si>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</si>
  <si>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</si>
  <si>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</si>
  <si>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</si>
  <si>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</si>
  <si>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</si>
  <si>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</si>
  <si>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</si>
  <si>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</si>
  <si>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</si>
  <si>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</si>
  <si>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</si>
  <si>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</si>
  <si>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</si>
  <si>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</si>
  <si>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</si>
  <si>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</si>
  <si>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</si>
  <si>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</si>
  <si>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</si>
  <si>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</si>
  <si>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</si>
  <si>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</si>
  <si>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</si>
  <si>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</si>
  <si>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</si>
  <si>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</si>
  <si>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</si>
  <si>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</si>
  <si>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</si>
  <si>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</si>
  <si>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</si>
  <si>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</si>
  <si>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</si>
  <si>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</si>
  <si>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</si>
  <si>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</si>
  <si>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</si>
  <si>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</si>
  <si>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</si>
  <si>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</si>
  <si>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</si>
  <si>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</si>
  <si>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</si>
  <si>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</si>
  <si>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</si>
  <si>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</si>
  <si>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</si>
  <si>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</si>
  <si>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</si>
  <si>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</si>
  <si>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</si>
  <si>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</si>
  <si>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</si>
  <si>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</si>
  <si>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</si>
  <si>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</si>
  <si>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</si>
  <si>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</si>
  <si>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</si>
  <si>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</si>
  <si>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</si>
  <si>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</si>
  <si>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</si>
  <si>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</si>
  <si>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</si>
  <si>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</si>
  <si>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</si>
  <si>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</si>
  <si>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</si>
  <si>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</si>
  <si>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</si>
  <si>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</si>
  <si>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</si>
  <si>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</si>
  <si>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</si>
  <si>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</si>
  <si>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</si>
  <si>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</si>
  <si>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</si>
  <si>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</si>
  <si>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</si>
  <si>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</si>
  <si>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</si>
  <si>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</si>
  <si>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</si>
  <si>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</si>
  <si>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</si>
  <si>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</si>
  <si>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</si>
  <si>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</si>
  <si>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</si>
  <si>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</si>
  <si>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</si>
  <si>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</si>
  <si>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</si>
  <si>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</si>
  <si>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</si>
  <si>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</si>
  <si>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</si>
  <si>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</si>
  <si>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</si>
  <si>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</si>
  <si>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</si>
  <si>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</si>
  <si>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</si>
  <si>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</si>
  <si>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</si>
  <si>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</si>
  <si>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</si>
  <si>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</si>
  <si>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</si>
  <si>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</si>
  <si>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</si>
  <si>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</si>
  <si>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</si>
  <si>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</si>
  <si>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</si>
  <si>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</si>
  <si>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</si>
  <si>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</si>
  <si>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</si>
  <si>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</si>
  <si>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</si>
  <si>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</si>
  <si>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</si>
  <si>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</si>
  <si>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</si>
  <si>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</si>
  <si>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</si>
  <si>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</si>
  <si>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</si>
  <si>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</si>
  <si>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</si>
  <si>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</si>
  <si>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</si>
  <si>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</si>
  <si>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</si>
  <si>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</si>
  <si>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</si>
  <si>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</si>
  <si>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</si>
  <si>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</si>
  <si>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</si>
  <si>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</si>
  <si>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</si>
  <si>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</si>
  <si>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</si>
  <si>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</si>
  <si>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</si>
  <si>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</si>
  <si>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</si>
  <si>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</si>
  <si>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</si>
  <si>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</si>
  <si>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</si>
  <si>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</si>
  <si>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</si>
  <si>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</si>
  <si>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</si>
  <si>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</si>
  <si>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</si>
  <si>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</si>
  <si>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</si>
  <si>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</si>
  <si>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</si>
  <si>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</si>
  <si>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</si>
  <si>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</si>
  <si>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</si>
  <si>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</si>
  <si>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</si>
  <si>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</si>
  <si>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</si>
  <si>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</si>
  <si>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</si>
  <si>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</si>
  <si>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</si>
  <si>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</si>
  <si>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</si>
  <si>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</si>
  <si>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</si>
  <si>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</si>
  <si>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</si>
  <si>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</si>
  <si>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</si>
  <si>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</si>
  <si>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</si>
  <si>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</si>
  <si>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</si>
  <si>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</si>
  <si>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</si>
  <si>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</si>
  <si>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</si>
  <si>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</si>
  <si>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</si>
  <si>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</si>
  <si>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</si>
  <si>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</si>
  <si>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</si>
  <si>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</si>
  <si>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</si>
  <si>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</si>
  <si>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</si>
  <si>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</si>
  <si>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</si>
  <si>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</si>
  <si>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</si>
  <si>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</si>
  <si>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</si>
  <si>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</si>
  <si>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</si>
  <si>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</si>
  <si>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</si>
  <si>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</si>
  <si>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</si>
  <si>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</si>
  <si>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</si>
  <si>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</si>
  <si>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</si>
  <si>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</si>
  <si>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</si>
  <si>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</si>
  <si>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</si>
  <si>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</si>
  <si>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</si>
  <si>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</si>
  <si>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</si>
  <si>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</si>
  <si>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</si>
  <si>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</si>
  <si>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</si>
  <si>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</si>
  <si>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</si>
  <si>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</si>
  <si>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</si>
  <si>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</si>
  <si>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</si>
  <si>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</si>
  <si>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</si>
  <si>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</si>
  <si>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</si>
  <si>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</si>
  <si>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</si>
  <si>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</si>
  <si>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</si>
  <si>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</si>
  <si>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</si>
  <si>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</si>
  <si>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</si>
  <si>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</si>
  <si>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</si>
  <si>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</si>
  <si>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</si>
  <si>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</si>
  <si>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</si>
  <si>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</si>
  <si>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</si>
  <si>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</si>
  <si>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</si>
  <si>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</si>
  <si>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</si>
  <si>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</si>
  <si>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</si>
  <si>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</si>
  <si>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</si>
  <si>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</si>
  <si>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</si>
  <si>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</si>
  <si>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</si>
  <si>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</si>
  <si>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</si>
  <si>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</si>
  <si>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</si>
  <si>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</si>
  <si>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</si>
  <si>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</si>
  <si>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</si>
  <si>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</si>
  <si>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</si>
  <si>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</si>
  <si>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</si>
  <si>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</si>
  <si>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</si>
  <si>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</si>
  <si>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</si>
  <si>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</si>
  <si>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</si>
  <si>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</si>
  <si>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</si>
  <si>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</si>
  <si>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</si>
  <si>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</si>
  <si>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</si>
  <si>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</si>
  <si>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</si>
  <si>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</si>
  <si>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</si>
  <si>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</si>
  <si>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</si>
  <si>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</si>
  <si>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</si>
  <si>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</si>
  <si>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</si>
  <si>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</si>
  <si>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</si>
  <si>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</si>
  <si>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</si>
  <si>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</si>
  <si>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</si>
  <si>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</si>
  <si>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</si>
  <si>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</si>
  <si>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</si>
  <si>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</si>
  <si>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</si>
  <si>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</si>
  <si>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</si>
  <si>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</si>
  <si>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</si>
  <si>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</si>
  <si>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</si>
  <si>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</si>
  <si>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</si>
  <si>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</si>
  <si>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</si>
  <si>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</si>
  <si>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</si>
  <si>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</si>
  <si>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</si>
  <si>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</si>
  <si>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</si>
  <si>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</si>
  <si>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</si>
  <si>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</si>
  <si>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</si>
  <si>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</si>
  <si>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</si>
  <si>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</si>
  <si>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</si>
  <si>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</si>
  <si>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</si>
  <si>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</si>
  <si>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</si>
  <si>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</si>
  <si>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</si>
  <si>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</si>
  <si>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</si>
  <si>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</si>
  <si>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</si>
  <si>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</si>
  <si>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</si>
  <si>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</si>
  <si>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</si>
  <si>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</si>
  <si>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</si>
  <si>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</si>
  <si>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</si>
  <si>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</si>
  <si>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</si>
  <si>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</si>
  <si>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</si>
  <si>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</si>
  <si>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</si>
  <si>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</si>
  <si>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</si>
  <si>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</si>
  <si>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</si>
  <si>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</si>
  <si>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</si>
  <si>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</si>
  <si>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</si>
  <si>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</si>
  <si>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</si>
  <si>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</si>
  <si>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</si>
  <si>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</si>
  <si>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</si>
  <si>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</si>
  <si>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</si>
  <si>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</si>
  <si>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</si>
  <si>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</si>
  <si>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</si>
  <si>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</si>
  <si>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</si>
  <si>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</si>
  <si>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</si>
  <si>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</si>
  <si>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</si>
  <si>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</si>
  <si>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</si>
  <si>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</si>
  <si>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</si>
  <si>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</si>
  <si>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</si>
  <si>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</si>
  <si>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</si>
  <si>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</si>
  <si>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</si>
  <si>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</si>
  <si>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</si>
  <si>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</si>
  <si>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</si>
  <si>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</si>
  <si>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</si>
  <si>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</si>
  <si>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</si>
  <si>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</si>
  <si>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</si>
  <si>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</si>
  <si>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</si>
  <si>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</si>
  <si>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</si>
  <si>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</si>
  <si>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</si>
  <si>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</si>
  <si>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</si>
  <si>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</si>
  <si>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</si>
  <si>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</si>
  <si>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</si>
  <si>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</si>
  <si>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</si>
  <si>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</si>
  <si>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</si>
  <si>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</si>
  <si>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</si>
  <si>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</si>
  <si>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</si>
  <si>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</si>
  <si>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</si>
  <si>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</si>
  <si>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</si>
  <si>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</si>
  <si>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</si>
  <si>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</si>
  <si>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</si>
  <si>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</si>
  <si>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</si>
  <si>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</si>
  <si>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</si>
  <si>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</si>
  <si>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</si>
  <si>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</si>
  <si>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</si>
  <si>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</si>
  <si>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</si>
  <si>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</si>
  <si>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</si>
  <si>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</si>
  <si>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</si>
  <si>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</si>
  <si>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</si>
  <si>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</si>
  <si>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</si>
  <si>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</si>
  <si>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</si>
  <si>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</si>
  <si>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</si>
  <si>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</si>
  <si>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</si>
  <si>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</si>
  <si>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</si>
  <si>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</si>
  <si>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</si>
  <si>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</si>
  <si>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</si>
  <si>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</si>
  <si>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</si>
  <si>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</si>
  <si>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</si>
  <si>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</si>
  <si>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</si>
  <si>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</si>
  <si>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</si>
  <si>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</si>
  <si>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</si>
  <si>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</si>
  <si>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</si>
  <si>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</si>
  <si>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</si>
  <si>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</si>
  <si>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</si>
  <si>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</si>
  <si>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</si>
  <si>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</si>
  <si>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</si>
  <si>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</si>
  <si>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</si>
  <si>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</si>
  <si>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</si>
  <si>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</si>
  <si>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</si>
  <si>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</si>
  <si>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</si>
  <si>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</si>
  <si>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</si>
  <si>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</si>
  <si>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</si>
  <si>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</si>
  <si>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</si>
  <si>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</si>
  <si>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</si>
  <si>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</si>
  <si>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</si>
  <si>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</si>
  <si>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</si>
  <si>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</si>
  <si>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</si>
  <si>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</si>
  <si>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</si>
  <si>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</si>
  <si>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</si>
  <si>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</si>
  <si>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</si>
  <si>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</si>
  <si>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</si>
  <si>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</si>
  <si>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</si>
  <si>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</si>
  <si>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</si>
  <si>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</si>
  <si>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</si>
  <si>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</si>
  <si>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</si>
  <si>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</si>
  <si>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</si>
  <si>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</si>
  <si>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</si>
  <si>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</si>
  <si>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</si>
  <si>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</si>
  <si>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</si>
  <si>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</si>
  <si>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</si>
  <si>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</si>
  <si>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</si>
  <si>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</si>
  <si>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</si>
  <si>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</si>
  <si>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</si>
  <si>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</si>
  <si>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</si>
  <si>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</si>
  <si>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</si>
  <si>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</si>
  <si>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</si>
  <si>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</si>
  <si>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</si>
  <si>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</si>
  <si>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</si>
  <si>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</si>
  <si>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</si>
  <si>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</si>
  <si>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</si>
  <si>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</si>
  <si>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</si>
  <si>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</si>
  <si>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</si>
  <si>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</si>
  <si>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</si>
  <si>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</si>
  <si>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</si>
  <si>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</si>
  <si>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</si>
  <si>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</si>
  <si>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</si>
  <si>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</si>
  <si>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</si>
  <si>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</si>
  <si>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</si>
  <si>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</si>
  <si>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</si>
  <si>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</si>
  <si>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</si>
  <si>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</si>
  <si>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</si>
  <si>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</si>
  <si>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</si>
  <si>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</si>
  <si>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</si>
  <si>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</si>
  <si>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</si>
  <si>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</si>
  <si>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</si>
  <si>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</si>
  <si>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</si>
  <si>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</si>
  <si>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</si>
  <si>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</si>
  <si>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</si>
  <si>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</si>
  <si>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</si>
  <si>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</si>
  <si>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</si>
  <si>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</si>
  <si>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</si>
  <si>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</si>
  <si>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</si>
  <si>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</si>
  <si>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</si>
  <si>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</si>
  <si>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</si>
  <si>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</si>
  <si>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</si>
  <si>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</si>
  <si>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</si>
  <si>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</si>
  <si>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</si>
  <si>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</si>
  <si>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</si>
  <si>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</si>
  <si>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</si>
  <si>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</si>
  <si>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</si>
  <si>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</si>
  <si>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</si>
  <si>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</si>
  <si>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</si>
  <si>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</si>
  <si>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</si>
  <si>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</si>
  <si>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</si>
  <si>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</si>
  <si>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</si>
  <si>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</si>
  <si>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</si>
  <si>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</si>
  <si>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</si>
  <si>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</si>
  <si>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</si>
  <si>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</si>
  <si>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</si>
  <si>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</si>
  <si>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</si>
  <si>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</si>
  <si>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</si>
  <si>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</si>
  <si>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</si>
  <si>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</si>
  <si>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</si>
  <si>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</si>
  <si>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</si>
  <si>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</si>
  <si>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</si>
  <si>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</si>
  <si>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</si>
  <si>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</si>
  <si>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</si>
  <si>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</si>
  <si>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</si>
  <si>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</si>
  <si>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</si>
  <si>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</si>
  <si>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</si>
  <si>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</si>
  <si>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</si>
  <si>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</si>
  <si>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</si>
  <si>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</si>
  <si>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</si>
  <si>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</si>
  <si>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</si>
  <si>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</si>
  <si>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</si>
  <si>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</si>
  <si>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</si>
  <si>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</si>
  <si>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</si>
  <si>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</si>
  <si>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</si>
  <si>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</si>
  <si>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</si>
  <si>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</si>
  <si>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</si>
  <si>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</si>
  <si>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</si>
  <si>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</si>
  <si>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</si>
  <si>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</si>
  <si>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</si>
  <si>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</si>
  <si>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</si>
  <si>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</si>
  <si>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</si>
  <si>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</si>
  <si>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</si>
  <si>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</si>
  <si>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</si>
  <si>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</si>
  <si>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</si>
  <si>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</si>
  <si>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</si>
  <si>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</si>
  <si>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</si>
  <si>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</si>
  <si>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</si>
  <si>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</si>
  <si>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</si>
  <si>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</si>
  <si>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</si>
  <si>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</si>
  <si>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</si>
  <si>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</si>
  <si>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</si>
  <si>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</si>
  <si>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</si>
  <si>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</si>
  <si>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</si>
  <si>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</si>
  <si>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</si>
  <si>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</si>
  <si>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</si>
  <si>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</si>
  <si>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</si>
  <si>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</si>
  <si>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</si>
  <si>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</si>
  <si>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</si>
  <si>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</si>
  <si>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</si>
  <si>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</si>
  <si>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</si>
  <si>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</si>
  <si>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</si>
  <si>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</si>
  <si>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</si>
  <si>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</si>
  <si>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</si>
  <si>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</si>
  <si>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</si>
  <si>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</si>
  <si>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</si>
  <si>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</si>
  <si>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</si>
  <si>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</si>
  <si>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</si>
  <si>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</si>
  <si>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</si>
  <si>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</si>
  <si>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</si>
  <si>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</si>
  <si>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</si>
  <si>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</si>
  <si>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</si>
  <si>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</si>
  <si>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</si>
  <si>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</si>
  <si>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</si>
  <si>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</si>
  <si>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</si>
  <si>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</si>
  <si>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</si>
  <si>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</si>
  <si>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</si>
  <si>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</si>
  <si>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</si>
  <si>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</si>
  <si>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</si>
  <si>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</si>
  <si>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</si>
  <si>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</si>
  <si>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</si>
  <si>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</si>
  <si>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</si>
  <si>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</si>
  <si>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</si>
  <si>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</si>
  <si>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</si>
  <si>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</si>
  <si>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</si>
  <si>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</si>
  <si>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</si>
  <si>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</si>
  <si>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</si>
  <si>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</si>
  <si>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</si>
  <si>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</si>
  <si>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</si>
  <si>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</si>
  <si>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</si>
  <si>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</si>
  <si>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</si>
  <si>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</si>
  <si>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</si>
  <si>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</si>
  <si>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</si>
  <si>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</si>
  <si>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</si>
  <si>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</si>
  <si>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</si>
  <si>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</si>
  <si>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</si>
  <si>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</si>
  <si>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</si>
  <si>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</si>
  <si>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</si>
  <si>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</si>
  <si>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</si>
  <si>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</si>
  <si>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</si>
  <si>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</si>
  <si>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</si>
  <si>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</si>
  <si>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</si>
  <si>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</si>
  <si>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</si>
  <si>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</si>
  <si>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</si>
  <si>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</si>
  <si>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</si>
  <si>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</si>
  <si>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</si>
  <si>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</si>
  <si>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</si>
  <si>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</si>
  <si>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</si>
  <si>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</si>
  <si>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</si>
  <si>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</si>
  <si>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</si>
  <si>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</si>
  <si>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</si>
  <si>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</si>
  <si>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</si>
  <si>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</si>
  <si>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</si>
  <si>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</si>
  <si>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</si>
  <si>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</si>
  <si>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</si>
  <si>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</si>
  <si>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</si>
  <si>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</si>
  <si>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</si>
  <si>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</si>
  <si>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</si>
  <si>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</si>
  <si>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</si>
  <si>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</si>
  <si>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</si>
  <si>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</si>
  <si>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</si>
  <si>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</si>
  <si>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</si>
  <si>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</si>
  <si>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</si>
  <si>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</si>
  <si>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</si>
  <si>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</si>
  <si>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</si>
  <si>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</si>
  <si>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</si>
  <si>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</si>
  <si>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</si>
  <si>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</si>
  <si>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</si>
  <si>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</si>
  <si>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</si>
  <si>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</si>
  <si>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</si>
  <si>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</si>
  <si>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</si>
  <si>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</si>
  <si>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</si>
  <si>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</si>
  <si>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</si>
  <si>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</si>
  <si>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</si>
  <si>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</si>
  <si>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</si>
  <si>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</si>
  <si>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</si>
  <si>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</si>
  <si>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</si>
  <si>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</si>
  <si>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</si>
  <si>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</si>
  <si>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</si>
  <si>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</si>
  <si>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</si>
  <si>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</si>
  <si>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</si>
  <si>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</si>
  <si>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</si>
  <si>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</si>
  <si>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</si>
  <si>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</si>
  <si>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</si>
  <si>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</si>
  <si>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</si>
  <si>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</si>
  <si>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</si>
  <si>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</si>
  <si>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</si>
  <si>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</si>
  <si>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</si>
  <si>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</si>
  <si>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</si>
  <si>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</si>
  <si>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</si>
  <si>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</si>
  <si>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</si>
  <si>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</si>
  <si>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</si>
  <si>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</si>
  <si>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</si>
  <si>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</si>
  <si>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</si>
  <si>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</si>
  <si>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</si>
  <si>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</si>
  <si>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</si>
  <si>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</si>
  <si>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</si>
  <si>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</si>
  <si>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</si>
  <si>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</si>
  <si>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</si>
  <si>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</si>
  <si>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</si>
  <si>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</si>
  <si>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</si>
  <si>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</si>
  <si>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</si>
  <si>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</si>
  <si>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</si>
  <si>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</si>
  <si>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</si>
  <si>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</si>
  <si>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</si>
  <si>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</si>
  <si>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</si>
  <si>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</si>
  <si>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</si>
  <si>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</si>
  <si>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</si>
  <si>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</si>
  <si>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</si>
  <si>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</si>
  <si>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</si>
  <si>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</si>
  <si>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</si>
  <si>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</si>
  <si>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</si>
  <si>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</si>
  <si>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</si>
  <si>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</si>
  <si>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</si>
  <si>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</si>
  <si>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</si>
  <si>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</si>
  <si>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</si>
  <si>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</si>
  <si>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</si>
  <si>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</si>
  <si>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</si>
  <si>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</si>
  <si>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</si>
  <si>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</si>
  <si>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</si>
  <si>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</si>
  <si>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</si>
  <si>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</si>
  <si>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</si>
  <si>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</si>
  <si>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</si>
  <si>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</si>
  <si>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</si>
  <si>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</si>
  <si>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</si>
  <si>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</si>
  <si>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</si>
  <si>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</si>
  <si>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</si>
  <si>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</si>
  <si>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</si>
  <si>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</si>
  <si>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</si>
  <si>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</si>
  <si>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</si>
  <si>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</si>
  <si>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</si>
  <si>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</si>
  <si>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</si>
  <si>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</si>
  <si>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</si>
  <si>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</si>
  <si>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</si>
  <si>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</si>
  <si>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</si>
  <si>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</si>
  <si>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</si>
  <si>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</si>
  <si>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</si>
  <si>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</si>
  <si>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</si>
  <si>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</si>
  <si>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</si>
  <si>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</si>
  <si>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</si>
  <si>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</si>
  <si>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</si>
  <si>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</si>
  <si>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</si>
  <si>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</si>
  <si>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</si>
  <si>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</si>
  <si>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</si>
  <si>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</si>
  <si>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</si>
  <si>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</si>
  <si>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</si>
  <si>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</si>
  <si>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</si>
  <si>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</si>
  <si>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</si>
  <si>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</si>
  <si>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</si>
  <si>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</si>
  <si>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</si>
  <si>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</si>
  <si>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</si>
  <si>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</si>
  <si>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</si>
  <si>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</si>
  <si>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</si>
  <si>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</si>
  <si>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</si>
  <si>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</si>
  <si>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</si>
  <si>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</si>
  <si>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</si>
  <si>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</si>
  <si>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</si>
  <si>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</si>
  <si>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</si>
  <si>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</si>
  <si>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</si>
  <si>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</si>
  <si>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</si>
  <si>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</si>
  <si>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</si>
  <si>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</si>
  <si>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</si>
  <si>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</si>
  <si>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</si>
  <si>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</si>
  <si>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</si>
  <si>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</si>
  <si>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</si>
  <si>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</si>
  <si>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</si>
  <si>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</si>
  <si>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</si>
  <si>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</si>
  <si>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</si>
  <si>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</si>
  <si>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</si>
  <si>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</si>
  <si>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</si>
  <si>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</si>
  <si>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</si>
  <si>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</si>
  <si>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</si>
  <si>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</si>
  <si>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</si>
  <si>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</si>
  <si>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</si>
  <si>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</si>
  <si>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</si>
  <si>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</si>
  <si>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</si>
  <si>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</si>
  <si>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</si>
  <si>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</si>
  <si>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</si>
  <si>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</si>
  <si>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</si>
  <si>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</si>
  <si>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</si>
  <si>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</si>
  <si>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</si>
  <si>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</si>
  <si>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</si>
  <si>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</si>
  <si>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</si>
  <si>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</si>
  <si>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</si>
  <si>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</si>
  <si>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</si>
  <si>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</si>
  <si>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</si>
  <si>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</si>
  <si>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</si>
  <si>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</si>
  <si>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</si>
  <si>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</si>
  <si>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</si>
  <si>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</si>
  <si>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</si>
  <si>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</si>
  <si>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</si>
  <si>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</si>
  <si>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</si>
  <si>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</si>
  <si>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</si>
  <si>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</si>
  <si>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</si>
  <si>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</si>
  <si>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</si>
  <si>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</si>
  <si>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</si>
  <si>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</si>
  <si>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</si>
  <si>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</si>
  <si>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</si>
  <si>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</si>
  <si>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</si>
  <si>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</si>
  <si>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</si>
  <si>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</si>
  <si>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</si>
  <si>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</si>
  <si>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</si>
  <si>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</si>
  <si>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</si>
  <si>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</si>
  <si>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</si>
  <si>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</si>
  <si>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</si>
  <si>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</si>
  <si>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</si>
  <si>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</si>
  <si>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</si>
  <si>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</si>
  <si>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</si>
  <si>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</si>
  <si>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</si>
  <si>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</si>
  <si>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</si>
  <si>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</si>
  <si>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</si>
  <si>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</si>
  <si>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</si>
  <si>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</si>
  <si>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</si>
  <si>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</si>
  <si>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</si>
  <si>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</si>
  <si>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</si>
  <si>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</si>
  <si>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</si>
  <si>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</si>
  <si>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</si>
  <si>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</si>
  <si>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</si>
  <si>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</si>
  <si>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</si>
  <si>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</si>
  <si>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</si>
  <si>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</si>
  <si>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</si>
  <si>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</si>
  <si>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</si>
  <si>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</si>
  <si>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</si>
  <si>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</si>
  <si>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</si>
  <si>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</si>
  <si>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</si>
  <si>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</si>
  <si>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</si>
  <si>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</si>
  <si>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</si>
  <si>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</si>
  <si>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</si>
  <si>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</si>
  <si>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</si>
  <si>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</si>
  <si>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</si>
  <si>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</si>
  <si>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</si>
  <si>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</si>
  <si>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</si>
  <si>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</si>
  <si>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</si>
  <si>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</si>
  <si>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</si>
  <si>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</si>
  <si>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</si>
  <si>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</si>
  <si>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</si>
  <si>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</si>
  <si>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</si>
  <si>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</si>
  <si>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</si>
  <si>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</si>
  <si>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</si>
  <si>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</si>
  <si>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</si>
  <si>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</si>
  <si>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</si>
  <si>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</si>
  <si>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</si>
  <si>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</si>
  <si>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</si>
  <si>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</si>
  <si>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</si>
  <si>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</si>
  <si>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</si>
  <si>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</si>
  <si>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</si>
  <si>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</si>
  <si>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</si>
  <si>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</si>
  <si>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</si>
  <si>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</si>
  <si>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</si>
  <si>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</si>
  <si>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</si>
  <si>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</si>
  <si>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</si>
  <si>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</si>
  <si>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</si>
  <si>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</si>
  <si>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</si>
  <si>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</si>
  <si>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</si>
  <si>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</si>
  <si>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</si>
  <si>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</si>
  <si>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</si>
  <si>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</si>
  <si>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</si>
  <si>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</si>
  <si>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</si>
  <si>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</si>
  <si>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</si>
  <si>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</si>
  <si>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</si>
  <si>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</si>
  <si>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</si>
  <si>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</si>
  <si>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</si>
  <si>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</si>
  <si>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</si>
  <si>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</si>
  <si>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</si>
  <si>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</si>
  <si>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</si>
  <si>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</si>
  <si>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</si>
  <si>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</si>
  <si>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</si>
  <si>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</si>
  <si>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</si>
  <si>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</si>
  <si>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</si>
  <si>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</si>
  <si>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</si>
  <si>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</si>
  <si>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</si>
  <si>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</si>
  <si>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</si>
  <si>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</si>
  <si>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</si>
  <si>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</si>
  <si>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</si>
  <si>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</si>
  <si>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</si>
  <si>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</si>
  <si>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</si>
  <si>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</si>
  <si>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</si>
  <si>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</si>
  <si>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</si>
  <si>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</si>
  <si>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</si>
  <si>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</si>
  <si>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</si>
  <si>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</si>
  <si>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</si>
  <si>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</si>
  <si>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</si>
  <si>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</si>
  <si>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</si>
  <si>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</si>
  <si>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</si>
  <si>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</si>
  <si>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</si>
  <si>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</si>
  <si>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</si>
  <si>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</si>
  <si>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</si>
  <si>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</si>
  <si>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</si>
  <si>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</si>
  <si>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</si>
  <si>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</si>
  <si>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</si>
  <si>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</si>
  <si>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</si>
  <si>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</si>
  <si>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</si>
  <si>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</si>
  <si>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</si>
  <si>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</si>
  <si>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</si>
  <si>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</si>
  <si>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</si>
  <si>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</si>
  <si>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</si>
  <si>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</si>
  <si>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</si>
  <si>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</si>
  <si>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</si>
  <si>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</si>
  <si>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</si>
  <si>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</si>
  <si>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</si>
  <si>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</si>
  <si>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</si>
  <si>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</si>
  <si>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</si>
  <si>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</si>
  <si>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</si>
  <si>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</si>
  <si>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</si>
  <si>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</si>
  <si>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</si>
  <si>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</si>
  <si>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</si>
  <si>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</si>
  <si>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</si>
  <si>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</si>
  <si>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</si>
  <si>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</si>
  <si>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</si>
  <si>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</si>
  <si>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</si>
  <si>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</si>
  <si>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</si>
  <si>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</si>
  <si>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</si>
  <si>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</si>
  <si>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</si>
  <si>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</si>
  <si>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</si>
  <si>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</si>
  <si>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</si>
  <si>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</si>
  <si>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</si>
  <si>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</si>
  <si>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</si>
  <si>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</si>
  <si>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</si>
  <si>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</si>
  <si>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</si>
  <si>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</si>
  <si>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</si>
  <si>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</si>
  <si>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</si>
  <si>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</si>
  <si>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</si>
  <si>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</si>
  <si>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</si>
  <si>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</si>
  <si>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</si>
  <si>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</si>
  <si>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</si>
  <si>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</si>
  <si>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</si>
  <si>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</si>
  <si>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</si>
  <si>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</si>
  <si>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</si>
  <si>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</si>
  <si>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</si>
  <si>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</si>
  <si>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</si>
  <si>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</si>
  <si>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</si>
  <si>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</si>
  <si>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</si>
  <si>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</si>
  <si>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</si>
  <si>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</si>
  <si>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</si>
  <si>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</si>
  <si>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</si>
  <si>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</si>
  <si>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</si>
  <si>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</si>
  <si>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</si>
  <si>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</si>
  <si>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</si>
  <si>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</si>
  <si>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</si>
  <si>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</si>
  <si>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</si>
  <si>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</si>
  <si>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</si>
  <si>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</si>
  <si>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</si>
  <si>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</si>
  <si>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</si>
  <si>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</si>
  <si>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</si>
  <si>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</si>
  <si>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</si>
  <si>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</si>
  <si>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</si>
  <si>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</si>
  <si>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</si>
  <si>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</si>
  <si>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</si>
  <si>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</si>
  <si>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</si>
  <si>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</si>
  <si>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</si>
  <si>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</si>
  <si>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</si>
  <si>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</si>
  <si>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</si>
  <si>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</si>
  <si>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</si>
  <si>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</si>
  <si>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</si>
  <si>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</si>
  <si>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</si>
  <si>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</si>
  <si>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</si>
  <si>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</si>
  <si>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</si>
  <si>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</si>
  <si>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</si>
  <si>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</si>
  <si>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</si>
  <si>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</si>
  <si>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</si>
  <si>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</si>
  <si>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</si>
  <si>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</si>
  <si>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</si>
  <si>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</si>
  <si>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</si>
  <si>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</si>
  <si>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</si>
  <si>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</si>
  <si>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</si>
  <si>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</si>
  <si>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</si>
  <si>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</si>
  <si>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</si>
  <si>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</si>
  <si>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</si>
  <si>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</si>
  <si>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</si>
  <si>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</si>
  <si>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</si>
  <si>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</si>
  <si>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</si>
  <si>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</si>
  <si>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</si>
  <si>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</si>
  <si>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</si>
  <si>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</si>
  <si>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</si>
  <si>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</si>
  <si>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</si>
  <si>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</si>
  <si>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</si>
  <si>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</si>
  <si>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</si>
  <si>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</si>
  <si>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</si>
  <si>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</si>
  <si>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</si>
  <si>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</si>
  <si>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</si>
  <si>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</si>
  <si>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</si>
  <si>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</si>
  <si>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</si>
  <si>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</si>
  <si>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</si>
  <si>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</si>
  <si>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</si>
  <si>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</si>
  <si>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</si>
  <si>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</si>
  <si>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</si>
  <si>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</si>
  <si>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</si>
  <si>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</si>
  <si>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</si>
  <si>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</si>
  <si>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</si>
  <si>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</si>
  <si>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</si>
  <si>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</si>
  <si>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</si>
  <si>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</si>
  <si>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</si>
  <si>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</si>
  <si>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</si>
  <si>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</si>
  <si>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</si>
  <si>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</si>
  <si>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</si>
  <si>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</si>
  <si>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</si>
  <si>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</si>
  <si>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</si>
  <si>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</si>
  <si>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</si>
  <si>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</si>
  <si>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</si>
  <si>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</si>
  <si>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</si>
  <si>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</si>
  <si>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</si>
  <si>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</si>
  <si>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</si>
  <si>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</si>
  <si>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</si>
  <si>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</si>
  <si>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</si>
  <si>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</si>
  <si>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</si>
  <si>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</si>
  <si>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</si>
  <si>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</si>
  <si>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</si>
  <si>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</si>
  <si>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</si>
  <si>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</si>
  <si>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</si>
  <si>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</si>
  <si>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</si>
  <si>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</si>
  <si>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</si>
  <si>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</si>
  <si>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</si>
  <si>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</si>
  <si>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</si>
  <si>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</si>
  <si>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</si>
  <si>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</si>
  <si>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</si>
  <si>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</si>
  <si>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</si>
  <si>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</si>
  <si>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</si>
  <si>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</si>
  <si>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</si>
  <si>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</si>
  <si>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</si>
  <si>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</si>
  <si>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</si>
  <si>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</si>
  <si>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</si>
  <si>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</si>
  <si>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</si>
  <si>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</si>
  <si>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</si>
  <si>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</si>
  <si>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</si>
  <si>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</si>
  <si>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</si>
  <si>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</si>
  <si>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</si>
  <si>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</si>
  <si>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</si>
  <si>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</si>
  <si>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</si>
  <si>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</si>
  <si>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</si>
  <si>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</si>
  <si>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</si>
  <si>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</si>
  <si>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</si>
  <si>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</si>
  <si>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</si>
  <si>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</si>
  <si>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</si>
  <si>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</si>
  <si>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</si>
  <si>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</si>
  <si>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</si>
  <si>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</si>
  <si>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</si>
  <si>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</si>
  <si>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</si>
  <si>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</si>
  <si>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</si>
  <si>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</si>
  <si>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</si>
  <si>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</si>
  <si>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</si>
  <si>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</si>
  <si>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</si>
  <si>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</si>
  <si>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</si>
  <si>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</si>
  <si>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</si>
  <si>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</si>
  <si>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</si>
  <si>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</si>
  <si>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</si>
  <si>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</si>
  <si>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</si>
  <si>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</si>
  <si>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</si>
  <si>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</si>
  <si>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</si>
  <si>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</si>
  <si>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</si>
  <si>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</si>
  <si>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</si>
  <si>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</si>
  <si>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</si>
  <si>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</si>
  <si>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</si>
  <si>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</si>
  <si>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</si>
  <si>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</si>
  <si>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</si>
  <si>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</si>
  <si>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</si>
  <si>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</si>
  <si>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</si>
  <si>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</si>
  <si>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</si>
  <si>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</si>
  <si>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</si>
  <si>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</si>
  <si>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</si>
  <si>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</si>
  <si>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</si>
  <si>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</si>
  <si>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</si>
  <si>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</si>
  <si>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</si>
  <si>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</si>
  <si>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</si>
  <si>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</si>
  <si>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</si>
  <si>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</si>
  <si>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</si>
  <si>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</si>
  <si>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</si>
  <si>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</si>
  <si>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</si>
  <si>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</si>
  <si>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</si>
  <si>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</si>
  <si>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</si>
  <si>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</si>
  <si>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</si>
  <si>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</si>
  <si>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</si>
  <si>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</si>
  <si>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</si>
  <si>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</si>
  <si>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</si>
  <si>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</si>
  <si>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</si>
  <si>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</si>
  <si>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</si>
  <si>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</si>
  <si>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</si>
  <si>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</si>
  <si>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</si>
  <si>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</si>
  <si>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</si>
  <si>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</si>
  <si>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</si>
  <si>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</si>
  <si>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</si>
  <si>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</si>
  <si>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</si>
  <si>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</si>
  <si>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</si>
  <si>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</si>
  <si>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</si>
  <si>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</si>
  <si>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</si>
  <si>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</si>
  <si>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</si>
  <si>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</si>
  <si>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</si>
  <si>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</si>
  <si>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</si>
  <si>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</si>
  <si>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</si>
  <si>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</si>
  <si>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</si>
  <si>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</si>
  <si>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</si>
  <si>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</si>
  <si>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</si>
  <si>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</si>
  <si>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</si>
  <si>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</si>
  <si>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</si>
  <si>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</si>
  <si>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</si>
  <si>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</si>
  <si>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</si>
  <si>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</si>
  <si>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</si>
  <si>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</si>
  <si>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</si>
  <si>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</si>
  <si>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</si>
  <si>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</si>
  <si>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</si>
  <si>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</si>
  <si>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</si>
  <si>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</si>
  <si>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</si>
  <si>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</si>
  <si>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</si>
  <si>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</si>
  <si>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</si>
  <si>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</si>
  <si>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</si>
  <si>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</si>
  <si>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</si>
  <si>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</si>
  <si>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</si>
  <si>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</si>
  <si>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</si>
  <si>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</si>
  <si>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</si>
  <si>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</si>
  <si>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</si>
  <si>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</si>
  <si>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</si>
  <si>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</si>
  <si>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</si>
  <si>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</si>
  <si>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</si>
  <si>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</si>
  <si>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</si>
  <si>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</si>
  <si>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</si>
  <si>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</si>
  <si>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</si>
  <si>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</si>
  <si>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</si>
  <si>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</si>
  <si>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</si>
  <si>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</si>
  <si>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</si>
  <si>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</si>
  <si>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</si>
  <si>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</si>
  <si>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</si>
  <si>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</si>
  <si>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</si>
  <si>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</si>
  <si>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</si>
  <si>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</si>
  <si>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</si>
  <si>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</si>
  <si>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</si>
  <si>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</si>
  <si>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</si>
  <si>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</si>
  <si>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</si>
  <si>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</si>
  <si>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</si>
  <si>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</si>
  <si>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</si>
  <si>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</si>
  <si>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</si>
  <si>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</si>
  <si>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</si>
  <si>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</si>
  <si>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</si>
  <si>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</si>
  <si>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</si>
  <si>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</si>
  <si>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</si>
  <si>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</si>
  <si>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</si>
  <si>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</si>
  <si>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</si>
  <si>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</si>
  <si>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</si>
  <si>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</si>
  <si>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</si>
  <si>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</si>
  <si>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</si>
  <si>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</si>
  <si>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</si>
  <si>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</si>
  <si>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</si>
  <si>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</si>
  <si>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</si>
  <si>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</si>
  <si>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</si>
  <si>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</si>
  <si>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</si>
  <si>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</si>
  <si>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</si>
  <si>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</si>
  <si>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</si>
  <si>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</si>
  <si>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</si>
  <si>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</si>
  <si>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</si>
  <si>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</si>
  <si>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</si>
  <si>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</si>
  <si>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</si>
  <si>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</si>
  <si>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</si>
  <si>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</si>
  <si>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</si>
  <si>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</si>
  <si>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</si>
  <si>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</si>
  <si>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</si>
  <si>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</si>
  <si>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</si>
  <si>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</si>
  <si>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</si>
  <si>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</si>
  <si>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</si>
  <si>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</si>
  <si>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</si>
  <si>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</si>
  <si>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</si>
  <si>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</si>
  <si>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</si>
  <si>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</si>
  <si>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</si>
  <si>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</si>
  <si>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</si>
  <si>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</si>
  <si>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</si>
  <si>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</si>
  <si>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</si>
  <si>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</si>
  <si>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</si>
  <si>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</si>
  <si>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</si>
  <si>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</si>
  <si>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</si>
  <si>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</si>
  <si>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</si>
  <si>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</si>
  <si>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</si>
  <si>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</si>
  <si>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</si>
  <si>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</si>
  <si>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</si>
  <si>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</si>
  <si>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</si>
  <si>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</si>
  <si>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</si>
  <si>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</si>
  <si>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</si>
  <si>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</si>
  <si>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</si>
  <si>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</si>
  <si>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</si>
  <si>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</si>
  <si>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</si>
  <si>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</si>
  <si>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</si>
  <si>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</si>
  <si>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</si>
  <si>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</si>
  <si>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</si>
  <si>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</si>
  <si>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</si>
  <si>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</si>
  <si>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</si>
  <si>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</si>
  <si>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</si>
  <si>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</si>
  <si>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</si>
  <si>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</si>
  <si>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</si>
  <si>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</si>
  <si>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</si>
  <si>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</si>
  <si>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</si>
  <si>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</si>
  <si>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</si>
  <si>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</si>
  <si>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</si>
  <si>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</si>
  <si>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</si>
  <si>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</si>
  <si>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</si>
  <si>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</si>
  <si>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</si>
  <si>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</si>
  <si>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</si>
  <si>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</si>
  <si>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</si>
  <si>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</si>
  <si>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</si>
  <si>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</si>
  <si>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</si>
  <si>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</si>
  <si>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</si>
  <si>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</si>
  <si>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</si>
  <si>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</si>
  <si>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</si>
  <si>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</si>
  <si>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</si>
  <si>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</si>
  <si>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</si>
  <si>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</si>
  <si>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</si>
  <si>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</si>
  <si>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</si>
  <si>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</si>
  <si>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</si>
  <si>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</si>
  <si>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</si>
  <si>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</si>
  <si>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</si>
  <si>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</si>
  <si>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</si>
  <si>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</si>
  <si>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</si>
  <si>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</si>
  <si>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</si>
  <si>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</si>
  <si>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</si>
  <si>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</si>
  <si>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</si>
  <si>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</si>
  <si>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</si>
  <si>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</si>
  <si>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</si>
  <si>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</si>
  <si>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</si>
  <si>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</si>
  <si>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</si>
  <si>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</si>
  <si>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</si>
  <si>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</si>
  <si>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</si>
  <si>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</si>
  <si>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</si>
  <si>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</si>
  <si>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</si>
  <si>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</si>
  <si>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</si>
  <si>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</si>
  <si>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</si>
  <si>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</si>
  <si>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</si>
  <si>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</si>
  <si>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</si>
  <si>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</si>
  <si>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</si>
  <si>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</si>
  <si>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</si>
  <si>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</si>
  <si>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</si>
  <si>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</si>
  <si>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</si>
  <si>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</si>
  <si>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</si>
  <si>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</si>
  <si>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</si>
  <si>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</si>
  <si>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</si>
  <si>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</si>
  <si>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</si>
  <si>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</si>
  <si>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</si>
  <si>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</si>
  <si>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</si>
  <si>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</si>
  <si>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</si>
  <si>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</si>
  <si>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</si>
  <si>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</si>
  <si>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</si>
  <si>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</si>
  <si>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</si>
  <si>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</si>
  <si>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</si>
  <si>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</si>
  <si>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</si>
  <si>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</si>
  <si>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</si>
  <si>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</si>
  <si>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</si>
  <si>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</si>
  <si>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</si>
  <si>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</si>
  <si>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</si>
  <si>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</si>
  <si>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</si>
  <si>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</si>
  <si>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</si>
  <si>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</si>
  <si>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</si>
  <si>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</si>
  <si>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</si>
  <si>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</si>
  <si>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</si>
  <si>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</si>
  <si>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</si>
  <si>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</si>
  <si>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</si>
  <si>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</si>
  <si>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</si>
  <si>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</si>
  <si>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</si>
  <si>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</si>
  <si>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</si>
  <si>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</si>
  <si>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</si>
  <si>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</si>
  <si>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</si>
  <si>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</si>
  <si>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</si>
  <si>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</si>
  <si>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</si>
  <si>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</si>
  <si>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</si>
  <si>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</si>
  <si>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</si>
  <si>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</si>
  <si>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</si>
  <si>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</si>
  <si>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</si>
  <si>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</si>
  <si>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</si>
  <si>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</si>
  <si>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</si>
  <si>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</si>
  <si>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</si>
  <si>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</si>
  <si>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</si>
  <si>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</si>
  <si>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</si>
  <si>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</si>
  <si>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</si>
  <si>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</si>
  <si>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</si>
  <si>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</si>
  <si>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</si>
  <si>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</si>
  <si>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</si>
  <si>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</si>
  <si>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</si>
  <si>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</si>
  <si>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</si>
  <si>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</si>
  <si>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</si>
  <si>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</si>
  <si>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</si>
  <si>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</si>
  <si>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</si>
  <si>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</si>
  <si>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</si>
  <si>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</si>
  <si>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</si>
  <si>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</si>
  <si>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</si>
  <si>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</si>
  <si>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</si>
  <si>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</si>
  <si>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</si>
  <si>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</si>
  <si>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</si>
  <si>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</si>
  <si>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</si>
  <si>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</si>
  <si>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</si>
  <si>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</si>
  <si>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</si>
  <si>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</si>
  <si>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</si>
  <si>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</si>
  <si>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</si>
  <si>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</si>
  <si>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</si>
  <si>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</si>
  <si>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</si>
  <si>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</si>
  <si>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</si>
  <si>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</si>
  <si>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</si>
  <si>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</si>
  <si>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</si>
  <si>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</si>
  <si>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</si>
  <si>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</si>
  <si>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</si>
  <si>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</si>
  <si>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</si>
  <si>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</si>
  <si>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</si>
  <si>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</si>
  <si>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</si>
  <si>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</si>
  <si>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</si>
  <si>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</si>
  <si>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</si>
  <si>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</si>
  <si>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</si>
  <si>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</si>
  <si>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</si>
  <si>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</si>
  <si>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</si>
  <si>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</si>
  <si>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</si>
  <si>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</si>
  <si>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</si>
  <si>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</si>
  <si>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</si>
  <si>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</si>
  <si>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</si>
  <si>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</si>
  <si>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</si>
  <si>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</si>
  <si>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</si>
  <si>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</si>
  <si>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</si>
  <si>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</si>
  <si>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</si>
  <si>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</si>
  <si>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</si>
  <si>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</si>
  <si>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</si>
  <si>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</si>
  <si>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</si>
  <si>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</si>
  <si>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</si>
  <si>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</si>
  <si>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</si>
  <si>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</si>
  <si>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</si>
  <si>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</si>
  <si>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</si>
  <si>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</si>
  <si>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</si>
  <si>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</si>
  <si>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</si>
  <si>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</si>
  <si>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</si>
  <si>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</si>
  <si>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</si>
  <si>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</si>
  <si>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</si>
  <si>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</si>
  <si>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</si>
  <si>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</si>
  <si>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</si>
  <si>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</si>
  <si>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</si>
  <si>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</si>
  <si>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</si>
  <si>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</si>
  <si>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</si>
  <si>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</si>
  <si>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</si>
  <si>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</si>
  <si>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</si>
  <si>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</si>
  <si>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</si>
  <si>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</si>
  <si>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</si>
  <si>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</si>
  <si>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</si>
  <si>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</si>
  <si>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</si>
  <si>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</si>
  <si>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</si>
  <si>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</si>
  <si>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</si>
  <si>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</si>
  <si>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</si>
  <si>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</si>
  <si>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</si>
  <si>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</si>
  <si>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</si>
  <si>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</si>
  <si>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</si>
  <si>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</si>
  <si>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</si>
  <si>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</si>
  <si>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</si>
  <si>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</si>
  <si>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</si>
  <si>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</si>
  <si>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</si>
  <si>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</si>
  <si>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</si>
  <si>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</si>
  <si>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</si>
  <si>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</si>
  <si>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</si>
  <si>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</si>
  <si>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</si>
  <si>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</si>
  <si>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</si>
  <si>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</si>
  <si>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</si>
  <si>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</si>
  <si>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</si>
  <si>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</si>
  <si>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</si>
  <si>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</si>
  <si>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</si>
  <si>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</si>
  <si>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</si>
  <si>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</si>
  <si>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</si>
  <si>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</si>
  <si>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</si>
  <si>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</si>
  <si>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</si>
  <si>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</si>
  <si>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</si>
  <si>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</si>
  <si>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</si>
  <si>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</si>
  <si>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</si>
  <si>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</si>
  <si>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</si>
  <si>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</si>
  <si>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</si>
  <si>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</si>
  <si>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</si>
  <si>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</si>
  <si>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</si>
  <si>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</si>
  <si>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</si>
  <si>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</si>
  <si>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</si>
  <si>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</si>
  <si>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</si>
  <si>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</si>
  <si>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</si>
  <si>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</si>
  <si>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</si>
  <si>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</si>
  <si>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</si>
  <si>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</si>
  <si>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</si>
  <si>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</si>
  <si>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</si>
  <si>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</si>
  <si>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</si>
  <si>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</si>
  <si>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</si>
  <si>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</si>
  <si>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</si>
  <si>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</si>
  <si>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</si>
  <si>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</si>
  <si>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</si>
  <si>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</si>
  <si>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</si>
  <si>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</si>
  <si>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</si>
  <si>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</si>
  <si>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</si>
  <si>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</si>
  <si>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</si>
  <si>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</si>
  <si>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</si>
  <si>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</si>
  <si>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</si>
  <si>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</si>
  <si>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</si>
  <si>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</si>
  <si>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</si>
  <si>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</si>
  <si>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</si>
  <si>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</si>
  <si>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</si>
  <si>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</si>
  <si>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</si>
  <si>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</si>
  <si>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</si>
  <si>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</si>
  <si>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</si>
  <si>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</si>
  <si>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</si>
  <si>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</si>
  <si>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</si>
  <si>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</si>
  <si>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</si>
  <si>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</si>
  <si>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</si>
  <si>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</si>
  <si>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</si>
  <si>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</si>
  <si>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</si>
  <si>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</si>
  <si>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</si>
  <si>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</si>
  <si>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</si>
  <si>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</si>
  <si>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</si>
  <si>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</si>
  <si>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</si>
  <si>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</si>
  <si>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</si>
  <si>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</si>
  <si>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</si>
  <si>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</si>
  <si>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</si>
  <si>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</si>
  <si>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</si>
  <si>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</si>
  <si>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</si>
  <si>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</si>
  <si>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</si>
  <si>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</si>
  <si>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</si>
  <si>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</si>
  <si>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</si>
  <si>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</si>
  <si>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</si>
  <si>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</si>
  <si>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</si>
  <si>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</si>
  <si>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</si>
  <si>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</si>
  <si>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</si>
  <si>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</si>
  <si>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</si>
  <si>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</si>
  <si>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</si>
  <si>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</si>
  <si>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</si>
  <si>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</si>
  <si>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</si>
  <si>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</si>
  <si>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</si>
  <si>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</si>
  <si>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</si>
  <si>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</si>
  <si>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</si>
  <si>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</si>
  <si>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</si>
  <si>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</si>
  <si>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</si>
  <si>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</si>
  <si>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</si>
  <si>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</si>
  <si>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</si>
  <si>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</si>
  <si>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</si>
  <si>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</si>
  <si>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</si>
  <si>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</si>
  <si>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</si>
  <si>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</si>
  <si>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</si>
  <si>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</si>
  <si>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</si>
  <si>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</si>
  <si>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</si>
  <si>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</si>
  <si>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</si>
  <si>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</si>
  <si>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</si>
  <si>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</si>
  <si>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</si>
  <si>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</si>
  <si>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</si>
  <si>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</si>
  <si>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</si>
  <si>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</si>
  <si>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</si>
  <si>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</si>
  <si>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</si>
  <si>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</si>
  <si>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</si>
  <si>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</si>
  <si>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</si>
  <si>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</si>
  <si>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</si>
  <si>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</si>
  <si>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</si>
  <si>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</si>
  <si>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</si>
  <si>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</si>
  <si>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</si>
  <si>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</si>
  <si>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</si>
  <si>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</si>
  <si>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</si>
  <si>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</si>
  <si>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</si>
  <si>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</si>
  <si>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</si>
  <si>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</si>
  <si>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</si>
  <si>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</si>
  <si>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</si>
  <si>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</si>
  <si>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</si>
  <si>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</si>
  <si>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</si>
  <si>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</si>
  <si>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</si>
  <si>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</si>
  <si>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</si>
  <si>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</si>
  <si>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</si>
  <si>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</si>
  <si>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</si>
  <si>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</si>
  <si>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</si>
  <si>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</si>
  <si>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</si>
  <si>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</si>
  <si>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</si>
  <si>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</si>
  <si>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</si>
  <si>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</si>
  <si>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</si>
  <si>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</si>
  <si>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</si>
  <si>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</si>
  <si>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</si>
  <si>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</si>
  <si>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</si>
  <si>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</si>
  <si>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</si>
  <si>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</si>
  <si>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</si>
  <si>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</si>
  <si>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</si>
  <si>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</si>
  <si>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</si>
  <si>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</si>
  <si>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</si>
  <si>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</si>
  <si>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</si>
  <si>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</si>
  <si>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</si>
  <si>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</si>
  <si>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</si>
  <si>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</si>
  <si>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</si>
  <si>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</si>
  <si>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</si>
  <si>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</si>
  <si>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</si>
  <si>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</si>
  <si>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</si>
  <si>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</si>
  <si>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</si>
  <si>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</si>
  <si>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</si>
  <si>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</si>
  <si>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</si>
  <si>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</si>
  <si>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</si>
  <si>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</si>
  <si>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</si>
  <si>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</si>
  <si>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</si>
  <si>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</si>
  <si>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</si>
  <si>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</si>
  <si>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</si>
  <si>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</si>
  <si>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</si>
  <si>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</si>
  <si>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</si>
  <si>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</si>
  <si>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</si>
  <si>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</si>
  <si>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</si>
  <si>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</si>
  <si>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</si>
  <si>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</si>
  <si>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</si>
  <si>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</si>
  <si>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</si>
  <si>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</si>
  <si>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</si>
  <si>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</si>
  <si>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</si>
  <si>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</si>
  <si>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</si>
  <si>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</si>
  <si>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</si>
  <si>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</si>
  <si>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</si>
  <si>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</si>
  <si>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</si>
  <si>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</si>
  <si>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</si>
  <si>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</si>
  <si>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</si>
  <si>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</si>
  <si>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</si>
  <si>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</si>
  <si>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</si>
  <si>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</si>
  <si>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</si>
  <si>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</si>
  <si>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</si>
  <si>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</si>
  <si>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</si>
  <si>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</si>
  <si>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</si>
  <si>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</si>
  <si>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</si>
  <si>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</si>
  <si>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</si>
  <si>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</si>
  <si>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</si>
  <si>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</si>
  <si>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</si>
  <si>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</si>
  <si>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</si>
  <si>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</si>
  <si>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</si>
  <si>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</si>
  <si>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</si>
  <si>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</si>
  <si>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</si>
  <si>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</si>
  <si>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</si>
  <si>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</si>
  <si>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</si>
  <si>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</si>
  <si>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</si>
  <si>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</si>
  <si>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</si>
  <si>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</si>
  <si>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</si>
  <si>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</si>
  <si>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</si>
  <si>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</si>
  <si>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</si>
  <si>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</si>
  <si>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</si>
  <si>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</si>
  <si>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</si>
  <si>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</si>
  <si>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</si>
  <si>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</si>
  <si>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</si>
  <si>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</si>
  <si>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</si>
  <si>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</si>
  <si>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</si>
  <si>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</si>
  <si>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</si>
  <si>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</si>
  <si>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</si>
  <si>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</si>
  <si>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</si>
  <si>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</si>
  <si>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</si>
  <si>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</si>
  <si>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</si>
  <si>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</si>
  <si>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</si>
  <si>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</si>
  <si>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</si>
  <si>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</si>
  <si>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</si>
  <si>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</si>
  <si>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</si>
  <si>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</si>
  <si>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</si>
  <si>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</si>
  <si>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</si>
  <si>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</si>
  <si>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</si>
  <si>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</si>
  <si>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</si>
  <si>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</si>
  <si>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</si>
  <si>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</si>
  <si>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</si>
  <si>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</si>
  <si>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</si>
  <si>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</si>
  <si>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</si>
  <si>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</si>
  <si>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</si>
  <si>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</si>
  <si>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</si>
  <si>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</si>
  <si>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</si>
  <si>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</si>
  <si>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</si>
  <si>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</si>
  <si>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</si>
  <si>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</si>
  <si>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</si>
  <si>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</si>
  <si>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</si>
  <si>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</si>
  <si>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</si>
  <si>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</si>
  <si>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</si>
  <si>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</si>
  <si>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</si>
  <si>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</si>
  <si>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</si>
  <si>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</si>
  <si>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</si>
  <si>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</si>
  <si>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</si>
  <si>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</si>
  <si>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</si>
  <si>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</si>
  <si>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</si>
  <si>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</si>
  <si>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</si>
  <si>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</si>
  <si>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</si>
  <si>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</si>
  <si>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</si>
  <si>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</si>
  <si>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</si>
  <si>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</si>
  <si>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</si>
  <si>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</si>
  <si>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</si>
  <si>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</si>
  <si>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</si>
  <si>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</si>
  <si>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</si>
  <si>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</si>
  <si>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</si>
  <si>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</si>
  <si>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</si>
  <si>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</si>
  <si>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</si>
  <si>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</si>
  <si>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</si>
  <si>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</si>
  <si>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</si>
  <si>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</si>
  <si>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</si>
  <si>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</si>
  <si>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</si>
  <si>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</si>
  <si>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</si>
  <si>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</si>
  <si>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</si>
  <si>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</si>
  <si>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</si>
  <si>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</si>
  <si>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</si>
  <si>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</si>
  <si>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</si>
  <si>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</si>
  <si>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</si>
  <si>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</si>
  <si>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</si>
  <si>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</si>
  <si>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</si>
  <si>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</si>
  <si>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</si>
  <si>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</si>
  <si>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</si>
  <si>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</si>
  <si>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</si>
  <si>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</si>
  <si>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</si>
  <si>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</si>
  <si>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</si>
  <si>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</si>
  <si>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</si>
  <si>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</si>
  <si>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</si>
  <si>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</si>
  <si>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</si>
  <si>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</si>
  <si>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</si>
  <si>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</si>
  <si>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</si>
  <si>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</si>
  <si>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</si>
  <si>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</si>
  <si>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</si>
  <si>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</si>
  <si>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</si>
  <si>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</si>
  <si>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</si>
  <si>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</si>
  <si>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</si>
  <si>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</si>
  <si>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</si>
  <si>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</si>
  <si>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</si>
  <si>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</si>
  <si>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</si>
  <si>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</si>
  <si>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</si>
  <si>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</si>
  <si>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</si>
  <si>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</si>
  <si>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</si>
  <si>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</si>
  <si>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</si>
  <si>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</si>
  <si>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</si>
  <si>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</si>
  <si>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</si>
  <si>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</si>
  <si>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</si>
  <si>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</si>
  <si>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</si>
  <si>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</si>
  <si>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</si>
  <si>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</si>
  <si>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</si>
  <si>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</si>
  <si>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</si>
  <si>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</si>
  <si>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</si>
  <si>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</si>
  <si>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</si>
  <si>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</si>
  <si>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</si>
  <si>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</si>
  <si>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</si>
  <si>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</si>
  <si>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</si>
  <si>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</si>
  <si>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</si>
  <si>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</si>
  <si>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</si>
  <si>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</si>
  <si>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</si>
  <si>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</si>
  <si>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</si>
  <si>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</si>
  <si>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</si>
  <si>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</si>
  <si>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</si>
  <si>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</si>
  <si>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</si>
  <si>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</si>
  <si>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</si>
  <si>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</si>
  <si>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</si>
  <si>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</si>
  <si>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</si>
  <si>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</si>
  <si>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</si>
  <si>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</si>
  <si>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</si>
  <si>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</si>
  <si>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</si>
  <si>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</si>
  <si>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</si>
  <si>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</si>
  <si>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</si>
  <si>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</si>
  <si>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</si>
  <si>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</si>
  <si>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</si>
  <si>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</si>
  <si>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</si>
  <si>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</si>
  <si>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</si>
  <si>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</si>
  <si>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</si>
  <si>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</si>
  <si>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</si>
  <si>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</si>
  <si>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</si>
  <si>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</si>
  <si>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</si>
  <si>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</si>
  <si>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</si>
  <si>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</si>
  <si>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</si>
  <si>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</si>
  <si>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</si>
  <si>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</si>
  <si>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</si>
  <si>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</si>
  <si>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</si>
  <si>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</si>
  <si>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</si>
  <si>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</si>
  <si>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</si>
  <si>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</si>
  <si>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</si>
  <si>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</si>
  <si>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</si>
  <si>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</si>
  <si>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</si>
  <si>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</si>
  <si>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</si>
  <si>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</si>
  <si>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</si>
  <si>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</si>
  <si>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</si>
  <si>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</si>
  <si>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</si>
  <si>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</si>
  <si>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</si>
  <si>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</si>
  <si>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</si>
  <si>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</si>
  <si>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</si>
  <si>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</si>
  <si>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</si>
  <si>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</si>
  <si>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</si>
  <si>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</si>
  <si>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</si>
  <si>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</si>
  <si>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</si>
  <si>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</si>
  <si>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</si>
  <si>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</si>
  <si>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</si>
  <si>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</si>
  <si>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</si>
  <si>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</si>
  <si>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</si>
  <si>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</si>
  <si>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</si>
  <si>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</si>
  <si>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</si>
  <si>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</si>
  <si>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</si>
  <si>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</si>
  <si>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</si>
  <si>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</si>
  <si>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</si>
  <si>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</si>
  <si>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</si>
  <si>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</si>
  <si>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</si>
  <si>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</si>
  <si>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</si>
  <si>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</si>
  <si>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</si>
  <si>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</si>
  <si>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</si>
  <si>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</si>
  <si>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</si>
  <si>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</si>
  <si>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</si>
  <si>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</si>
  <si>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</si>
  <si>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</si>
  <si>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</si>
  <si>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</si>
  <si>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</si>
  <si>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</si>
  <si>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</si>
  <si>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</si>
  <si>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</si>
  <si>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</si>
  <si>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</si>
  <si>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</si>
  <si>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</si>
  <si>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</si>
  <si>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</si>
  <si>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</si>
  <si>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</si>
  <si>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</si>
  <si>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</si>
  <si>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</si>
  <si>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</si>
  <si>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</si>
  <si>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</si>
  <si>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</si>
  <si>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</si>
  <si>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</si>
  <si>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</si>
  <si>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</si>
  <si>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</si>
  <si>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</si>
  <si>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</si>
  <si>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</si>
  <si>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</si>
  <si>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</si>
  <si>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</si>
  <si>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</si>
  <si>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</si>
  <si>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</si>
  <si>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</si>
  <si>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</si>
  <si>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</si>
  <si>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</si>
  <si>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</si>
  <si>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</si>
  <si>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</si>
  <si>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</si>
  <si>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</si>
  <si>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</si>
  <si>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</si>
  <si>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</si>
  <si>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</si>
  <si>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</si>
  <si>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</si>
  <si>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</si>
  <si>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</si>
  <si>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</si>
  <si>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</si>
  <si>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</si>
  <si>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</si>
  <si>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</si>
  <si>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</si>
  <si>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</si>
  <si>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</si>
  <si>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</si>
  <si>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</si>
  <si>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</si>
  <si>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</si>
  <si>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</si>
  <si>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</si>
  <si>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</si>
  <si>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</si>
  <si>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</si>
  <si>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</si>
  <si>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</si>
  <si>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</si>
  <si>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</si>
  <si>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</si>
  <si>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</si>
  <si>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</si>
  <si>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</si>
  <si>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</si>
  <si>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</si>
  <si>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</si>
  <si>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</si>
  <si>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</si>
  <si>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</si>
  <si>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</si>
  <si>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</si>
  <si>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</si>
  <si>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</si>
  <si>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</si>
  <si>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</si>
  <si>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</si>
  <si>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</si>
  <si>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</si>
  <si>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</si>
  <si>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</si>
  <si>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</si>
  <si>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</si>
  <si>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</si>
  <si>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</si>
  <si>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</si>
  <si>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</si>
  <si>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</si>
  <si>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</si>
  <si>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</si>
  <si>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</si>
  <si>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</si>
  <si>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</si>
  <si>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</si>
  <si>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</si>
  <si>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</si>
  <si>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</si>
  <si>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</si>
  <si>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</si>
  <si>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</si>
  <si>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</si>
  <si>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</si>
  <si>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</si>
  <si>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</si>
  <si>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</si>
  <si>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</si>
  <si>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</si>
  <si>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</si>
  <si>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</si>
  <si>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</si>
  <si>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</si>
  <si>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</si>
  <si>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</si>
  <si>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</si>
  <si>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</si>
  <si>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</si>
  <si>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</si>
  <si>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</si>
  <si>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</si>
  <si>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</si>
  <si>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</si>
  <si>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</si>
  <si>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</si>
  <si>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</si>
  <si>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</si>
  <si>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</si>
  <si>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</si>
  <si>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</si>
  <si>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</si>
  <si>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</si>
  <si>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</si>
  <si>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</si>
  <si>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</si>
  <si>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</si>
  <si>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</si>
  <si>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</si>
  <si>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</si>
  <si>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</si>
  <si>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</si>
  <si>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</si>
  <si>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</si>
  <si>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</si>
  <si>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</si>
  <si>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</si>
  <si>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</si>
  <si>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</si>
  <si>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</si>
  <si>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</si>
  <si>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</si>
  <si>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</si>
  <si>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</si>
  <si>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</si>
  <si>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</si>
  <si>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</si>
  <si>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</si>
  <si>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</si>
  <si>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</si>
  <si>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</si>
  <si>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</si>
  <si>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</si>
  <si>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</si>
  <si>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</si>
  <si>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</si>
  <si>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</si>
  <si>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</si>
  <si>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</si>
  <si>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</si>
  <si>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</si>
  <si>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</si>
  <si>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</si>
  <si>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</si>
  <si>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</si>
  <si>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</si>
  <si>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</si>
  <si>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</si>
  <si>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</si>
  <si>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</si>
  <si>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</si>
  <si>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</si>
  <si>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</si>
  <si>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</si>
  <si>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</si>
  <si>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</si>
  <si>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</si>
  <si>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</si>
  <si>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</si>
  <si>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</si>
  <si>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</si>
  <si>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</si>
  <si>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</si>
  <si>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</si>
  <si>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</si>
  <si>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</si>
  <si>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</si>
  <si>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</si>
  <si>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</si>
  <si>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</si>
  <si>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</si>
  <si>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</si>
  <si>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</si>
  <si>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</si>
  <si>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</si>
  <si>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</si>
  <si>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</si>
  <si>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</si>
  <si>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</si>
  <si>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</si>
  <si>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</si>
  <si>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</si>
  <si>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</si>
  <si>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</si>
  <si>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</si>
  <si>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</si>
  <si>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</si>
  <si>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</si>
  <si>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</si>
  <si>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</si>
  <si>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</si>
  <si>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</si>
  <si>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</si>
  <si>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</si>
  <si>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</si>
  <si>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</si>
  <si>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</si>
  <si>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</si>
  <si>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</si>
  <si>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</si>
  <si>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</si>
  <si>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</si>
  <si>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</si>
  <si>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</si>
  <si>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</si>
  <si>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</si>
  <si>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</si>
  <si>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</si>
  <si>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</si>
  <si>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</si>
  <si>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</si>
  <si>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</si>
  <si>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</si>
  <si>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</si>
  <si>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</si>
  <si>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</si>
  <si>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</si>
  <si>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</si>
  <si>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</si>
  <si>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</si>
  <si>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</si>
  <si>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</si>
  <si>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</si>
  <si>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</si>
  <si>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</si>
  <si>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</si>
  <si>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</si>
  <si>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</si>
  <si>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</si>
  <si>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</si>
  <si>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</si>
  <si>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</si>
  <si>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</si>
  <si>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</si>
  <si>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</si>
  <si>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</si>
  <si>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</si>
  <si>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</si>
  <si>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</si>
  <si>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</si>
  <si>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</si>
  <si>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</si>
  <si>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</si>
  <si>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</si>
  <si>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</si>
  <si>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</si>
  <si>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</si>
  <si>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</si>
  <si>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</si>
  <si>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</si>
  <si>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</si>
  <si>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</si>
  <si>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</si>
  <si>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</si>
  <si>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</si>
  <si>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</si>
  <si>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</si>
  <si>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</si>
  <si>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</si>
  <si>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</si>
  <si>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</si>
  <si>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</si>
  <si>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</si>
  <si>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</si>
  <si>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</si>
  <si>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</si>
  <si>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</si>
  <si>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</si>
  <si>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</si>
  <si>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</si>
  <si>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</si>
  <si>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</si>
  <si>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</si>
  <si>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</si>
  <si>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</si>
  <si>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</si>
  <si>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</si>
  <si>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</si>
  <si>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</si>
  <si>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</si>
  <si>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</si>
  <si>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</si>
  <si>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</si>
  <si>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</si>
  <si>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</si>
  <si>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</si>
  <si>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</si>
  <si>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</si>
  <si>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</si>
  <si>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</si>
  <si>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</si>
  <si>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</si>
  <si>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</si>
  <si>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</si>
  <si>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</si>
  <si>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</si>
  <si>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</si>
  <si>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</si>
  <si>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</si>
  <si>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</si>
  <si>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</si>
  <si>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</si>
  <si>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</si>
  <si>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</si>
  <si>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</si>
  <si>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</si>
  <si>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</si>
  <si>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</si>
  <si>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</si>
  <si>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</si>
  <si>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</si>
  <si>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</si>
  <si>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</si>
  <si>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</si>
  <si>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</si>
  <si>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</si>
  <si>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</si>
  <si>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</si>
  <si>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</si>
  <si>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</si>
  <si>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</si>
  <si>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</si>
  <si>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</si>
  <si>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</si>
  <si>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</si>
  <si>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</si>
  <si>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</si>
  <si>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</si>
  <si>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</si>
  <si>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</si>
  <si>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</si>
  <si>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</si>
  <si>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</si>
  <si>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</si>
  <si>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</si>
  <si>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</si>
  <si>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</si>
  <si>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</si>
  <si>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</si>
  <si>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</si>
  <si>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</si>
  <si>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</si>
  <si>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</si>
  <si>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</si>
  <si>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</si>
  <si>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</si>
  <si>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</si>
  <si>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</si>
  <si>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</si>
  <si>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</si>
  <si>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</si>
  <si>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</si>
  <si>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</si>
  <si>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</si>
  <si>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</si>
  <si>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</si>
  <si>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</si>
  <si>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</si>
  <si>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</si>
  <si>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</si>
  <si>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</si>
  <si>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</si>
  <si>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</si>
  <si>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</si>
  <si>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</si>
  <si>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</si>
  <si>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</si>
  <si>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</si>
  <si>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</si>
  <si>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</si>
  <si>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</si>
  <si>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</si>
  <si>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</si>
  <si>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</si>
  <si>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</si>
  <si>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</si>
  <si>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</si>
  <si>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</si>
  <si>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</si>
  <si>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</si>
  <si>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</si>
  <si>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</si>
  <si>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</si>
  <si>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</si>
  <si>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</si>
  <si>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</si>
  <si>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</si>
  <si>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</si>
  <si>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</si>
  <si>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</si>
  <si>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</si>
  <si>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</si>
  <si>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</si>
  <si>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</si>
  <si>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</si>
  <si>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</si>
  <si>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</si>
  <si>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</si>
  <si>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</si>
  <si>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</si>
  <si>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</si>
  <si>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</si>
  <si>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</si>
  <si>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</si>
  <si>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</si>
  <si>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</si>
  <si>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</si>
  <si>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</si>
  <si>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</si>
  <si>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</si>
  <si>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</si>
  <si>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</si>
  <si>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</si>
  <si>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</si>
  <si>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</si>
  <si>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</si>
  <si>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</si>
  <si>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</si>
  <si>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</si>
  <si>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</si>
  <si>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</si>
  <si>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</si>
  <si>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</si>
  <si>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</si>
  <si>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</si>
  <si>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</si>
  <si>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</si>
  <si>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</si>
  <si>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</si>
  <si>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</si>
  <si>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</si>
  <si>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</si>
  <si>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</si>
  <si>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</si>
  <si>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</si>
  <si>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</si>
  <si>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</si>
  <si>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</si>
  <si>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</si>
  <si>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</si>
  <si>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</si>
  <si>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</si>
  <si>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</si>
  <si>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</si>
  <si>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</si>
  <si>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</si>
  <si>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</si>
  <si>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</si>
  <si>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</si>
  <si>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</si>
  <si>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</si>
  <si>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</si>
  <si>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</si>
  <si>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</si>
  <si>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</si>
  <si>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</si>
  <si>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</si>
  <si>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</si>
  <si>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</si>
  <si>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</si>
  <si>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</si>
  <si>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</si>
  <si>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</si>
  <si>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</si>
  <si>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</si>
  <si>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</si>
  <si>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</si>
  <si>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</si>
  <si>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</si>
  <si>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</si>
  <si>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</si>
  <si>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</si>
  <si>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</si>
  <si>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</si>
  <si>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</si>
  <si>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</si>
  <si>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</si>
  <si>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</si>
  <si>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</si>
  <si>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</si>
  <si>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</si>
  <si>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</si>
  <si>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</si>
  <si>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</si>
  <si>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</si>
  <si>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</si>
  <si>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</si>
  <si>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</si>
  <si>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</si>
  <si>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</si>
  <si>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</si>
  <si>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</si>
  <si>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</si>
  <si>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</si>
  <si>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</si>
  <si>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</si>
  <si>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</si>
  <si>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</si>
  <si>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</si>
  <si>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</si>
  <si>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</si>
  <si>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</si>
  <si>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</si>
  <si>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</si>
  <si>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</si>
  <si>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</si>
  <si>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</si>
  <si>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</si>
  <si>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</si>
  <si>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</si>
  <si>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</si>
  <si>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</si>
  <si>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</si>
  <si>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</si>
  <si>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</si>
  <si>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</si>
  <si>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</si>
  <si>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</si>
  <si>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</si>
  <si>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</si>
  <si>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</si>
  <si>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</si>
  <si>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</si>
  <si>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</si>
  <si>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</si>
  <si>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</si>
  <si>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</si>
  <si>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</si>
  <si>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</si>
  <si>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</si>
  <si>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</si>
  <si>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</si>
  <si>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</si>
  <si>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</si>
  <si>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</si>
  <si>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</si>
  <si>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</si>
  <si>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</si>
  <si>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</si>
  <si>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</si>
  <si>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</si>
  <si>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</si>
  <si>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</si>
  <si>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</si>
  <si>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</si>
  <si>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</si>
  <si>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</si>
  <si>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</si>
  <si>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</si>
  <si>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</si>
  <si>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</si>
  <si>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</si>
  <si>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</si>
  <si>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</si>
  <si>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</si>
  <si>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</si>
  <si>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</si>
  <si>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</si>
  <si>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</si>
  <si>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</si>
  <si>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</si>
  <si>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</si>
  <si>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</si>
  <si>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</si>
  <si>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</si>
  <si>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</si>
  <si>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</si>
  <si>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</si>
  <si>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</si>
  <si>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</si>
  <si>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</si>
  <si>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</si>
  <si>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</si>
  <si>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</si>
  <si>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</si>
  <si>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</si>
  <si>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</si>
  <si>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</si>
  <si>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</si>
  <si>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</si>
  <si>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</si>
  <si>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</si>
  <si>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</si>
  <si>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</si>
  <si>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</si>
  <si>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</si>
  <si>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</si>
  <si>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</si>
  <si>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</si>
  <si>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</si>
  <si>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</si>
  <si>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</si>
  <si>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</si>
  <si>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</si>
  <si>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</si>
  <si>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</si>
  <si>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</si>
  <si>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</si>
  <si>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</si>
  <si>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</si>
  <si>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</si>
  <si>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</si>
  <si>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</si>
  <si>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</si>
  <si>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</si>
  <si>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</si>
  <si>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</si>
  <si>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</si>
  <si>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</si>
  <si>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</si>
  <si>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</si>
  <si>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</si>
  <si>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</si>
  <si>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</si>
  <si>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</si>
  <si>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</si>
  <si>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</si>
  <si>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</si>
  <si>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</si>
  <si>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</si>
  <si>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</si>
  <si>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</si>
  <si>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</si>
  <si>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</si>
  <si>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</si>
  <si>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</si>
  <si>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</si>
  <si>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</si>
  <si>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</si>
  <si>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</si>
  <si>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</si>
  <si>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</si>
  <si>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</si>
  <si>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</si>
  <si>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</si>
  <si>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</si>
  <si>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</si>
  <si>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</si>
  <si>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</si>
  <si>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</si>
  <si>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</si>
  <si>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</si>
  <si>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</si>
  <si>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</si>
  <si>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</si>
  <si>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</si>
  <si>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</si>
  <si>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</si>
  <si>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</si>
  <si>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</si>
  <si>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</si>
  <si>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</si>
  <si>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</si>
  <si>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</si>
  <si>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</si>
  <si>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</si>
  <si>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</si>
  <si>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</si>
  <si>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</si>
  <si>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</si>
  <si>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</si>
  <si>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</si>
  <si>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</si>
  <si>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</si>
  <si>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</si>
  <si>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</si>
  <si>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</si>
  <si>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</si>
  <si>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</si>
  <si>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</si>
  <si>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</si>
  <si>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</si>
  <si>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</si>
  <si>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</si>
  <si>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</si>
  <si>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</si>
  <si>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</si>
  <si>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</si>
  <si>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</si>
  <si>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</si>
  <si>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</si>
  <si>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</si>
  <si>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</si>
  <si>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</si>
  <si>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</si>
  <si>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</si>
  <si>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</si>
  <si>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</si>
  <si>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</si>
  <si>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</si>
  <si>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</si>
  <si>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</si>
  <si>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</si>
  <si>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</si>
  <si>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</si>
  <si>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</si>
  <si>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</si>
  <si>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</si>
  <si>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</si>
  <si>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</si>
  <si>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</si>
  <si>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</si>
  <si>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</si>
  <si>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</si>
  <si>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</si>
  <si>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</si>
  <si>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</si>
  <si>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</si>
  <si>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</si>
  <si>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</si>
  <si>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</si>
  <si>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</si>
  <si>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</si>
  <si>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</si>
  <si>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</si>
  <si>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</si>
  <si>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</si>
  <si>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</si>
  <si>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</si>
  <si>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</si>
  <si>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</si>
  <si>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</si>
  <si>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</si>
  <si>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</si>
  <si>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</si>
  <si>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</si>
  <si>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</si>
  <si>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</si>
  <si>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</si>
  <si>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</si>
  <si>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</si>
  <si>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</si>
  <si>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</si>
  <si>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</si>
  <si>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</si>
  <si>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</si>
  <si>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</si>
  <si>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</si>
  <si>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</si>
  <si>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</si>
  <si>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</si>
  <si>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</si>
  <si>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</si>
  <si>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</si>
  <si>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</si>
  <si>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</si>
  <si>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</si>
  <si>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</si>
  <si>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</si>
  <si>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</si>
  <si>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</si>
  <si>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</si>
  <si>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</si>
  <si>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</si>
  <si>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</si>
  <si>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</si>
  <si>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</si>
  <si>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</si>
  <si>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</si>
  <si>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</si>
  <si>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</si>
  <si>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</si>
  <si>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</si>
  <si>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</si>
  <si>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</si>
  <si>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</si>
  <si>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</si>
  <si>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</si>
  <si>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</si>
  <si>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</si>
  <si>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</si>
  <si>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</si>
  <si>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</si>
  <si>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</si>
  <si>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</si>
  <si>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</si>
  <si>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</si>
  <si>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</si>
  <si>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</si>
  <si>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</si>
  <si>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</si>
  <si>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</si>
  <si>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</si>
  <si>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</si>
  <si>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</si>
  <si>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</si>
  <si>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</si>
  <si>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</si>
  <si>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</si>
  <si>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</si>
  <si>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</si>
  <si>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</si>
  <si>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</si>
  <si>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</si>
  <si>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</si>
  <si>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</si>
  <si>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</si>
  <si>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</si>
  <si>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</si>
  <si>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</si>
  <si>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</si>
  <si>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</si>
  <si>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</si>
  <si>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</si>
  <si>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</si>
  <si>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</si>
  <si>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</si>
  <si>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</si>
  <si>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</si>
  <si>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</si>
  <si>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</si>
  <si>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</si>
  <si>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</si>
  <si>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</si>
  <si>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</si>
  <si>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</si>
  <si>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</si>
  <si>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</si>
  <si>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</si>
  <si>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</si>
  <si>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</si>
  <si>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</si>
  <si>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</si>
  <si>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</si>
  <si>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</si>
  <si>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</si>
  <si>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</si>
  <si>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</si>
  <si>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</si>
  <si>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</si>
  <si>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</si>
  <si>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</si>
  <si>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</si>
  <si>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</si>
  <si>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</si>
  <si>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</si>
  <si>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</si>
  <si>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</si>
  <si>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</si>
  <si>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</si>
  <si>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</si>
  <si>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</si>
  <si>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</si>
  <si>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</si>
  <si>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</si>
  <si>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</si>
  <si>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</si>
  <si>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</si>
  <si>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</si>
  <si>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</si>
  <si>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</si>
  <si>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</si>
  <si>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</si>
  <si>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</si>
  <si>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</si>
  <si>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</si>
  <si>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</si>
  <si>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</si>
  <si>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</si>
  <si>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</si>
  <si>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</si>
  <si>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</si>
  <si>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</si>
  <si>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</si>
  <si>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</si>
  <si>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</si>
  <si>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</si>
  <si>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</si>
  <si>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</si>
  <si>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</si>
  <si>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</si>
  <si>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</si>
  <si>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</si>
  <si>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</si>
  <si>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</si>
  <si>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</si>
  <si>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</si>
  <si>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</si>
  <si>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</si>
  <si>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</si>
  <si>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</si>
  <si>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</si>
  <si>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</si>
  <si>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</si>
  <si>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</si>
  <si>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</si>
  <si>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</si>
  <si>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</si>
  <si>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</si>
  <si>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</si>
  <si>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</si>
  <si>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</si>
  <si>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</si>
  <si>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</si>
  <si>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</si>
  <si>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</si>
  <si>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</si>
  <si>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</si>
  <si>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</si>
  <si>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</si>
  <si>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</si>
  <si>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</si>
  <si>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</si>
  <si>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</si>
  <si>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</si>
  <si>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</si>
  <si>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</si>
  <si>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</si>
  <si>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</si>
  <si>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</si>
  <si>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</si>
  <si>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</si>
  <si>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</si>
  <si>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</si>
  <si>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</si>
  <si>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</si>
  <si>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</si>
  <si>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</si>
  <si>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</si>
  <si>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</si>
  <si>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</si>
  <si>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</si>
  <si>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</si>
  <si>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</si>
  <si>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</si>
  <si>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</si>
  <si>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</si>
  <si>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</si>
  <si>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</si>
  <si>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</si>
  <si>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</si>
  <si>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</si>
  <si>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</si>
  <si>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</si>
  <si>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</si>
  <si>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</si>
  <si>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</si>
  <si>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</si>
  <si>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</si>
  <si>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</si>
  <si>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</si>
  <si>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</si>
  <si>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</si>
  <si>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</si>
  <si>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</si>
  <si>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</si>
  <si>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</si>
  <si>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</si>
  <si>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</si>
  <si>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</si>
  <si>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</si>
  <si>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</si>
  <si>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</si>
  <si>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</si>
  <si>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</si>
  <si>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</si>
  <si>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</si>
  <si>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</si>
  <si>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</si>
  <si>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</si>
  <si>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</si>
  <si>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</si>
  <si>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</si>
  <si>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</si>
  <si>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</si>
  <si>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</si>
  <si>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</si>
  <si>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</si>
  <si>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</si>
  <si>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</si>
  <si>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</si>
  <si>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</si>
  <si>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</si>
  <si>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</si>
  <si>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</si>
  <si>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</si>
  <si>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</si>
  <si>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</si>
  <si>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</si>
  <si>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</si>
  <si>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</si>
  <si>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</si>
  <si>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</si>
  <si>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</si>
  <si>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</si>
  <si>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</si>
  <si>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</si>
  <si>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</si>
  <si>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</si>
  <si>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</si>
  <si>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</si>
  <si>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</si>
  <si>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</si>
  <si>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</si>
  <si>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</si>
  <si>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</si>
  <si>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</si>
  <si>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</si>
  <si>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</si>
  <si>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</si>
  <si>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</si>
  <si>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</si>
  <si>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</si>
  <si>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</si>
  <si>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</si>
  <si>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</si>
  <si>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</si>
  <si>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</si>
  <si>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</si>
  <si>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</si>
  <si>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</si>
  <si>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</si>
  <si>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</si>
  <si>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</si>
  <si>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</si>
  <si>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</si>
  <si>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</si>
  <si>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</si>
  <si>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</si>
  <si>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</si>
  <si>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</si>
  <si>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</si>
  <si>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</si>
  <si>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</si>
  <si>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</si>
  <si>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</si>
  <si>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</si>
  <si>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</si>
  <si>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</si>
  <si>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</si>
  <si>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</si>
  <si>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</si>
  <si>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</si>
  <si>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</si>
  <si>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</si>
  <si>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</si>
  <si>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</si>
  <si>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</si>
  <si>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</si>
  <si>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</si>
  <si>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</si>
  <si>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</si>
  <si>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</si>
  <si>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</si>
  <si>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</si>
  <si>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</si>
  <si>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</si>
  <si>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</si>
  <si>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</si>
  <si>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</si>
  <si>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</si>
  <si>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</si>
  <si>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</si>
  <si>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</si>
  <si>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</si>
  <si>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</si>
  <si>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</si>
  <si>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</si>
  <si>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</si>
  <si>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</si>
  <si>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</si>
  <si>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</si>
  <si>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</si>
  <si>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</si>
  <si>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</si>
  <si>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</si>
  <si>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</si>
  <si>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</si>
  <si>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</si>
  <si>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</si>
  <si>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</si>
  <si>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</si>
  <si>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</si>
  <si>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</si>
  <si>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</si>
  <si>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</si>
  <si>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</si>
  <si>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</si>
  <si>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</si>
  <si>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</si>
  <si>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</si>
  <si>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</si>
  <si>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</si>
  <si>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</si>
  <si>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</si>
  <si>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</si>
  <si>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</si>
  <si>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</si>
  <si>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</si>
  <si>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</si>
  <si>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</si>
  <si>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</si>
  <si>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</si>
  <si>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</si>
  <si>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</si>
  <si>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</si>
  <si>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</si>
  <si>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</si>
  <si>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</si>
  <si>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</si>
  <si>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</si>
  <si>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</si>
  <si>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</si>
  <si>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</si>
  <si>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</si>
  <si>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</si>
  <si>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</si>
  <si>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</si>
  <si>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</si>
  <si>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</si>
  <si>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</si>
  <si>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</si>
  <si>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</si>
  <si>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</si>
  <si>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</si>
  <si>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</si>
  <si>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</si>
  <si>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</si>
  <si>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</si>
  <si>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</si>
  <si>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</si>
  <si>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</si>
  <si>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</si>
  <si>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</si>
  <si>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</si>
  <si>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</si>
  <si>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</si>
  <si>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</si>
  <si>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</si>
  <si>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</si>
  <si>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</si>
  <si>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</si>
  <si>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</si>
  <si>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</si>
  <si>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</si>
  <si>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</si>
  <si>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</si>
  <si>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</si>
  <si>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</si>
  <si>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</si>
  <si>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</si>
  <si>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</si>
  <si>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</si>
  <si>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</si>
  <si>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</si>
  <si>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</si>
  <si>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</si>
  <si>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</si>
  <si>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</si>
  <si>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</si>
  <si>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</si>
  <si>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</si>
  <si>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</si>
  <si>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</si>
  <si>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</si>
  <si>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</si>
  <si>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</si>
  <si>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</si>
  <si>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</si>
  <si>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</si>
  <si>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</si>
  <si>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</si>
  <si>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</si>
  <si>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</si>
  <si>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</si>
  <si>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</si>
  <si>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</si>
  <si>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</si>
  <si>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</si>
  <si>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</si>
  <si>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</si>
  <si>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</si>
  <si>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</si>
  <si>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</si>
  <si>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</si>
  <si>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</si>
  <si>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</si>
  <si>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</si>
  <si>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</si>
  <si>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</si>
  <si>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</si>
  <si>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</si>
  <si>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</si>
  <si>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</si>
  <si>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</si>
  <si>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</si>
  <si>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</si>
  <si>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</si>
  <si>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</si>
  <si>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</si>
  <si>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</si>
  <si>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</si>
  <si>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</si>
  <si>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</si>
  <si>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</si>
  <si>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</si>
  <si>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</si>
  <si>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</si>
  <si>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</si>
  <si>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</si>
  <si>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</si>
  <si>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</si>
  <si>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</si>
  <si>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</si>
  <si>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</si>
  <si>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</si>
  <si>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</si>
  <si>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</si>
  <si>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</si>
  <si>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</si>
  <si>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</si>
  <si>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</si>
  <si>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</si>
  <si>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</si>
  <si>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</si>
  <si>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</si>
  <si>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</si>
  <si>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</si>
  <si>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</si>
  <si>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</si>
  <si>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</si>
  <si>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</si>
  <si>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</si>
  <si>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</si>
  <si>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</si>
  <si>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</si>
  <si>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</si>
  <si>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</si>
  <si>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</si>
  <si>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</si>
  <si>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</si>
  <si>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</si>
  <si>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</si>
  <si>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</si>
  <si>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</si>
  <si>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</si>
  <si>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</si>
  <si>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</si>
  <si>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</si>
  <si>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</si>
  <si>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</si>
  <si>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</si>
  <si>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</si>
  <si>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</si>
  <si>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</si>
  <si>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</si>
  <si>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</si>
  <si>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</si>
  <si>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</si>
  <si>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</si>
  <si>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</si>
  <si>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</si>
  <si>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</si>
  <si>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</si>
  <si>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</si>
  <si>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</si>
  <si>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</si>
  <si>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</si>
  <si>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</si>
  <si>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</si>
  <si>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</si>
  <si>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</si>
  <si>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</si>
  <si>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</si>
  <si>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</si>
  <si>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</si>
  <si>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</si>
  <si>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</si>
  <si>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</si>
  <si>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</si>
  <si>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</si>
  <si>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</si>
  <si>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</si>
  <si>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</si>
  <si>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</si>
  <si>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</si>
  <si>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</si>
  <si>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</si>
  <si>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</si>
  <si>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</si>
  <si>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</si>
  <si>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</si>
  <si>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</si>
  <si>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</si>
  <si>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</si>
  <si>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</si>
  <si>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</si>
  <si>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</si>
  <si>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</si>
  <si>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</si>
  <si>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</si>
  <si>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</si>
  <si>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</si>
  <si>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</si>
  <si>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</si>
  <si>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</si>
  <si>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</si>
  <si>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</si>
  <si>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</si>
  <si>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</si>
  <si>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</si>
  <si>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</si>
  <si>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</si>
  <si>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</si>
  <si>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</si>
  <si>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</si>
  <si>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</si>
  <si>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</si>
  <si>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</si>
  <si>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</si>
  <si>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</si>
  <si>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</si>
  <si>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</si>
  <si>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</si>
  <si>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</si>
  <si>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</si>
  <si>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</si>
  <si>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</si>
  <si>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</si>
  <si>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</si>
  <si>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</si>
  <si>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</si>
  <si>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</si>
  <si>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</si>
  <si>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</si>
  <si>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</si>
  <si>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</si>
  <si>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</si>
  <si>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</si>
  <si>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</si>
  <si>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</si>
  <si>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</si>
  <si>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</si>
  <si>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</si>
  <si>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</si>
  <si>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</si>
  <si>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</si>
  <si>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</si>
  <si>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</si>
  <si>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</si>
  <si>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</si>
  <si>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</si>
  <si>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</si>
  <si>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</si>
  <si>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</si>
  <si>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</si>
  <si>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</si>
  <si>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</si>
  <si>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</si>
  <si>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</si>
  <si>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</si>
  <si>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</si>
  <si>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</si>
  <si>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</si>
  <si>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</si>
  <si>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</si>
  <si>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</si>
  <si>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</si>
  <si>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</si>
  <si>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</si>
  <si>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</si>
  <si>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</si>
  <si>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</si>
  <si>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</si>
  <si>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</si>
  <si>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</si>
  <si>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</si>
  <si>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</si>
  <si>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</si>
  <si>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</si>
  <si>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</si>
  <si>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</si>
  <si>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</si>
  <si>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</si>
  <si>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</si>
  <si>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</si>
  <si>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</si>
  <si>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</si>
  <si>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</si>
  <si>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</si>
  <si>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</si>
  <si>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</si>
  <si>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</si>
  <si>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</si>
  <si>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</si>
  <si>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</si>
  <si>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</si>
  <si>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</si>
  <si>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</si>
  <si>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</si>
  <si>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</si>
  <si>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</si>
  <si>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</si>
  <si>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</si>
  <si>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</si>
  <si>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</si>
  <si>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</si>
  <si>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</si>
  <si>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</si>
  <si>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</si>
  <si>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</si>
  <si>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</si>
  <si>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</si>
  <si>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</si>
  <si>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</si>
  <si>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</si>
  <si>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</si>
  <si>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</si>
  <si>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</si>
  <si>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</si>
  <si>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</si>
  <si>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</si>
  <si>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</si>
  <si>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</si>
  <si>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</si>
  <si>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</si>
  <si>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</si>
  <si>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</si>
  <si>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</si>
  <si>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</si>
  <si>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</si>
  <si>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</si>
  <si>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</si>
  <si>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</si>
  <si>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</si>
  <si>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</si>
  <si>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</si>
  <si>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</si>
  <si>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</si>
  <si>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</si>
  <si>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</si>
  <si>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</si>
  <si>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</si>
  <si>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</si>
  <si>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</si>
  <si>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</si>
  <si>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</si>
  <si>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</si>
  <si>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</si>
  <si>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</si>
  <si>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</si>
  <si>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</si>
  <si>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</si>
  <si>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</si>
  <si>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</si>
  <si>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</si>
  <si>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</si>
  <si>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</si>
  <si>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</si>
  <si>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</si>
  <si>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</si>
  <si>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</si>
  <si>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</si>
  <si>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</si>
  <si>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</si>
  <si>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</si>
  <si>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</si>
  <si>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</si>
  <si>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</si>
  <si>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</si>
  <si>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</si>
  <si>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</si>
  <si>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</si>
  <si>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</si>
  <si>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</si>
  <si>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</si>
  <si>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</si>
  <si>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</si>
  <si>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</si>
  <si>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</si>
  <si>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</si>
  <si>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</si>
  <si>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</si>
  <si>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</si>
  <si>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</si>
  <si>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</si>
  <si>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</si>
  <si>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</si>
  <si>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</si>
  <si>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</si>
  <si>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</si>
  <si>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</si>
  <si>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</si>
  <si>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</si>
  <si>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</si>
  <si>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</si>
  <si>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</si>
  <si>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</si>
  <si>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</si>
  <si>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</si>
  <si>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</si>
  <si>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</si>
  <si>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</si>
  <si>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</si>
  <si>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</si>
  <si>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</si>
  <si>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</si>
  <si>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</si>
  <si>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</si>
  <si>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</si>
  <si>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</si>
  <si>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</si>
  <si>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</si>
  <si>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</si>
  <si>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</si>
  <si>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</si>
  <si>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</si>
  <si>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</si>
  <si>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</si>
  <si>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</si>
  <si>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</si>
  <si>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</si>
  <si>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</si>
  <si>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</si>
  <si>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</si>
  <si>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</si>
  <si>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</si>
  <si>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</si>
  <si>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</si>
  <si>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</si>
  <si>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</si>
  <si>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</si>
  <si>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</si>
  <si>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</si>
  <si>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</si>
  <si>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</si>
  <si>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</si>
  <si>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</si>
  <si>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</si>
  <si>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</si>
  <si>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</si>
  <si>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</si>
  <si>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</si>
  <si>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</si>
  <si>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</si>
  <si>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</si>
  <si>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</si>
  <si>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</si>
  <si>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</si>
  <si>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</si>
  <si>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</si>
  <si>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</si>
  <si>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</si>
  <si>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</si>
  <si>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</si>
  <si>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</si>
  <si>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</si>
  <si>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</si>
  <si>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</si>
  <si>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</si>
  <si>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</si>
  <si>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</si>
  <si>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</si>
  <si>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</si>
  <si>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</si>
  <si>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</si>
  <si>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</si>
  <si>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</si>
  <si>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</si>
  <si>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</si>
  <si>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</si>
  <si>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</si>
  <si>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</si>
  <si>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</si>
  <si>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</si>
  <si>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</si>
  <si>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</si>
  <si>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</si>
  <si>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</si>
  <si>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</si>
  <si>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</si>
  <si>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</si>
  <si>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</si>
  <si>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</si>
  <si>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</si>
  <si>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</si>
  <si>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</si>
  <si>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</si>
  <si>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</si>
  <si>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</si>
  <si>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</si>
  <si>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</si>
  <si>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</si>
  <si>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</si>
  <si>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</si>
  <si>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</si>
  <si>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</si>
  <si>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</si>
  <si>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</si>
  <si>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</si>
  <si>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</si>
  <si>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</si>
  <si>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</si>
  <si>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</si>
  <si>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</si>
  <si>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</si>
  <si>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</si>
  <si>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</si>
  <si>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</si>
  <si>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</si>
  <si>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</si>
  <si>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</si>
  <si>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</si>
  <si>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</si>
  <si>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</si>
  <si>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</si>
  <si>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</si>
  <si>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</si>
  <si>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</si>
  <si>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</si>
  <si>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</si>
  <si>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</si>
  <si>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</si>
  <si>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</si>
  <si>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</si>
  <si>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</si>
  <si>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</si>
  <si>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</si>
  <si>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</si>
  <si>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</si>
  <si>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</si>
  <si>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</si>
  <si>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</si>
  <si>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</si>
  <si>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</si>
  <si>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</si>
  <si>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</si>
  <si>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</si>
  <si>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</si>
  <si>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</si>
  <si>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</si>
  <si>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</si>
  <si>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</si>
  <si>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</si>
  <si>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</si>
  <si>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</si>
  <si>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</si>
  <si>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</si>
  <si>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</si>
  <si>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</si>
  <si>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</si>
  <si>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</si>
  <si>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</si>
  <si>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</si>
  <si>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</si>
  <si>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</si>
  <si>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</si>
  <si>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</si>
  <si>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</si>
  <si>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</si>
  <si>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</si>
  <si>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</si>
  <si>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</si>
  <si>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</si>
  <si>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</si>
  <si>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</si>
  <si>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</si>
  <si>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</si>
  <si>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</si>
  <si>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</si>
  <si>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</si>
  <si>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</si>
  <si>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</si>
  <si>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</si>
  <si>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</si>
  <si>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</si>
  <si>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</si>
  <si>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</si>
  <si>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</si>
  <si>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</si>
  <si>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</si>
  <si>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</si>
  <si>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</si>
  <si>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</si>
  <si>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</si>
  <si>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</si>
  <si>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</si>
  <si>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</si>
  <si>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</si>
  <si>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</si>
  <si>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</si>
  <si>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</si>
  <si>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</si>
  <si>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</si>
  <si>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</si>
  <si>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</si>
  <si>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</si>
  <si>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</si>
  <si>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</si>
  <si>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</si>
  <si>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</si>
  <si>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</si>
  <si>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</si>
  <si>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</si>
  <si>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</si>
  <si>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</si>
  <si>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</si>
  <si>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</si>
  <si>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</si>
  <si>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</si>
  <si>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</si>
  <si>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</si>
  <si>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</si>
  <si>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</si>
  <si>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</si>
  <si>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</si>
  <si>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</si>
  <si>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</si>
  <si>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</si>
  <si>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</si>
  <si>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</si>
  <si>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</si>
  <si>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</si>
  <si>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</si>
  <si>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</si>
  <si>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</si>
  <si>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</si>
  <si>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</si>
  <si>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</si>
  <si>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</si>
  <si>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</si>
  <si>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</si>
  <si>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</si>
  <si>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</si>
  <si>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</si>
  <si>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</si>
  <si>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</si>
  <si>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</si>
  <si>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</si>
  <si>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</si>
  <si>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</si>
  <si>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</si>
  <si>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</si>
  <si>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</si>
  <si>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</si>
  <si>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</si>
  <si>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</si>
  <si>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</si>
  <si>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</si>
  <si>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</si>
  <si>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</si>
  <si>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</si>
  <si>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</si>
  <si>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</si>
  <si>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</si>
  <si>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</si>
  <si>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</si>
  <si>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</si>
  <si>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</si>
  <si>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</si>
  <si>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</si>
  <si>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</si>
  <si>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</si>
  <si>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</si>
  <si>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</si>
  <si>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</si>
  <si>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</si>
  <si>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</si>
  <si>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</si>
  <si>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</si>
  <si>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</si>
  <si>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</si>
  <si>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</si>
  <si>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</si>
  <si>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</si>
  <si>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</si>
  <si>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</si>
  <si>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</si>
  <si>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</si>
  <si>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</si>
  <si>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</si>
  <si>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</si>
  <si>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</si>
  <si>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</si>
  <si>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</si>
  <si>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</si>
  <si>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</si>
  <si>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</si>
  <si>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</si>
  <si>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</si>
  <si>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</si>
  <si>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</si>
  <si>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</si>
  <si>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</si>
  <si>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</si>
  <si>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</si>
  <si>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</si>
  <si>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</si>
  <si>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</si>
  <si>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</si>
  <si>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</si>
  <si>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</si>
  <si>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</si>
  <si>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</si>
  <si>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</si>
  <si>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</si>
  <si>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</si>
  <si>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</si>
  <si>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</si>
  <si>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</si>
  <si>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</si>
  <si>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</si>
  <si>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</si>
  <si>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</si>
  <si>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</si>
  <si>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</si>
  <si>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</si>
  <si>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</si>
  <si>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</si>
  <si>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</si>
  <si>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</si>
  <si>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</si>
  <si>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</si>
  <si>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</si>
  <si>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</si>
  <si>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</si>
  <si>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</si>
  <si>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</si>
  <si>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</si>
  <si>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</si>
  <si>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</si>
  <si>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</si>
  <si>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</si>
  <si>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</si>
  <si>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</si>
  <si>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</si>
  <si>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</si>
  <si>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</si>
  <si>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</si>
  <si>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</si>
  <si>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</si>
  <si>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</si>
  <si>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</si>
  <si>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</si>
  <si>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</si>
  <si>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</si>
  <si>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</si>
  <si>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</si>
  <si>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</si>
  <si>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</si>
  <si>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</si>
  <si>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</si>
  <si>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</si>
  <si>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</si>
  <si>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</si>
  <si>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</si>
  <si>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</si>
  <si>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</si>
  <si>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</si>
  <si>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</si>
  <si>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</si>
  <si>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</si>
  <si>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</si>
  <si>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</si>
  <si>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</si>
  <si>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</si>
  <si>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</si>
  <si>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</si>
  <si>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</si>
  <si>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</si>
  <si>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</si>
  <si>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</si>
  <si>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</si>
  <si>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</si>
  <si>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</si>
  <si>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</si>
  <si>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</si>
  <si>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</si>
  <si>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</si>
  <si>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</si>
  <si>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</si>
  <si>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</si>
  <si>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</si>
  <si>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</si>
  <si>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</si>
  <si>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</si>
  <si>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</si>
  <si>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</si>
  <si>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</si>
  <si>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</si>
  <si>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</si>
  <si>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</si>
  <si>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</si>
  <si>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</si>
  <si>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</si>
  <si>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</si>
  <si>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</si>
  <si>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</si>
  <si>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</si>
  <si>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</si>
  <si>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</si>
  <si>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</si>
  <si>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</si>
  <si>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</si>
  <si>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</si>
  <si>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</si>
  <si>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</si>
  <si>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</si>
  <si>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</si>
  <si>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</si>
  <si>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</si>
  <si>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</si>
  <si>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</si>
  <si>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</si>
  <si>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</si>
  <si>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</si>
  <si>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</si>
  <si>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</si>
  <si>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</si>
  <si>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</si>
  <si>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</si>
  <si>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</si>
  <si>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</si>
  <si>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</si>
  <si>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</si>
  <si>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</si>
  <si>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</si>
  <si>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</si>
  <si>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</si>
  <si>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</si>
  <si>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</si>
  <si>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</si>
  <si>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</si>
  <si>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</si>
  <si>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</si>
  <si>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</si>
  <si>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</si>
  <si>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</si>
  <si>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</si>
  <si>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</si>
  <si>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</si>
  <si>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</si>
  <si>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</si>
  <si>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</si>
  <si>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</si>
  <si>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</si>
  <si>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</si>
  <si>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</si>
  <si>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</si>
  <si>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</si>
  <si>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</si>
  <si>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</si>
  <si>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</si>
  <si>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</si>
  <si>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</si>
  <si>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</si>
  <si>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</si>
  <si>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</si>
  <si>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</si>
  <si>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</si>
  <si>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</si>
  <si>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</si>
  <si>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</si>
  <si>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</si>
  <si>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</si>
  <si>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</si>
  <si>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</si>
  <si>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</si>
  <si>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</si>
  <si>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</si>
  <si>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</si>
  <si>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</si>
  <si>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</si>
  <si>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</si>
  <si>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</si>
  <si>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</si>
  <si>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</si>
  <si>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</si>
  <si>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</si>
  <si>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</si>
  <si>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</si>
  <si>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</si>
  <si>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</si>
  <si>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</si>
  <si>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</si>
  <si>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</si>
  <si>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</si>
  <si>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</si>
  <si>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</si>
  <si>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</si>
  <si>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</si>
  <si>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</si>
  <si>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</si>
  <si>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</si>
  <si>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</si>
  <si>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</si>
  <si>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</si>
  <si>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</si>
  <si>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</si>
  <si>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</si>
  <si>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</si>
  <si>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</si>
  <si>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</si>
  <si>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</si>
  <si>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</si>
  <si>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</si>
  <si>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</si>
  <si>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</si>
  <si>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</si>
  <si>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</si>
  <si>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</si>
  <si>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</si>
  <si>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</si>
  <si>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</si>
  <si>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</si>
  <si>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</si>
  <si>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</si>
  <si>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</si>
  <si>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</si>
  <si>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</si>
  <si>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</si>
  <si>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</si>
  <si>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</si>
  <si>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</si>
  <si>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</si>
  <si>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</si>
  <si>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</si>
  <si>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</si>
  <si>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</si>
  <si>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</si>
  <si>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</si>
  <si>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</si>
  <si>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</si>
  <si>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</si>
  <si>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</si>
  <si>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</si>
  <si>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</si>
  <si>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</si>
  <si>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</si>
  <si>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</si>
  <si>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</si>
  <si>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</si>
  <si>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</si>
  <si>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</si>
  <si>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</si>
  <si>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</si>
  <si>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</si>
  <si>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</si>
  <si>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</si>
  <si>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</si>
  <si>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</si>
  <si>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</si>
  <si>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</si>
  <si>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</si>
  <si>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</si>
  <si>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</si>
  <si>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</si>
  <si>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</si>
  <si>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</si>
  <si>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</si>
  <si>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</si>
  <si>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</si>
  <si>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</si>
  <si>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</si>
  <si>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</si>
  <si>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</si>
  <si>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</si>
  <si>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</si>
  <si>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</si>
  <si>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</si>
  <si>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</si>
  <si>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</si>
  <si>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</si>
  <si>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</si>
  <si>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</si>
  <si>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</si>
  <si>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</si>
  <si>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</si>
  <si>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</si>
  <si>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</si>
  <si>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</si>
  <si>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</si>
  <si>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</si>
  <si>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</si>
  <si>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</si>
  <si>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</si>
  <si>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</si>
  <si>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</si>
  <si>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</si>
  <si>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</si>
  <si>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</si>
  <si>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</si>
  <si>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</si>
  <si>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</si>
  <si>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</si>
  <si>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</si>
  <si>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</si>
  <si>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</si>
  <si>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</si>
  <si>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</si>
  <si>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</si>
  <si>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</si>
  <si>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</si>
  <si>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</si>
  <si>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</si>
  <si>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</si>
  <si>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</si>
  <si>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</si>
  <si>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</si>
  <si>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</si>
  <si>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</si>
  <si>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</si>
  <si>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</si>
  <si>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</si>
  <si>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</si>
  <si>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</si>
  <si>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</si>
  <si>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</si>
  <si>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</si>
  <si>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</si>
  <si>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</si>
  <si>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</si>
  <si>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</si>
  <si>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</si>
  <si>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</si>
  <si>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</si>
  <si>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</si>
  <si>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</si>
  <si>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</si>
  <si>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</si>
  <si>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</si>
  <si>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</si>
  <si>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</si>
  <si>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</si>
  <si>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</si>
  <si>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</si>
  <si>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</si>
  <si>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</si>
  <si>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</si>
  <si>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</si>
  <si>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</si>
  <si>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</si>
  <si>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</si>
  <si>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</si>
  <si>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</si>
  <si>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</si>
  <si>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</si>
  <si>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</si>
  <si>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</si>
  <si>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</si>
  <si>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</si>
  <si>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</si>
  <si>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</si>
  <si>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</si>
  <si>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</si>
  <si>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</si>
  <si>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</si>
  <si>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</si>
  <si>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</si>
  <si>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</si>
  <si>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</si>
  <si>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</si>
  <si>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</si>
  <si>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</si>
  <si>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</si>
  <si>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</si>
  <si>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</si>
  <si>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</si>
  <si>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</si>
  <si>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</si>
  <si>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</si>
  <si>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</si>
  <si>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</si>
  <si>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</si>
  <si>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</si>
  <si>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</si>
  <si>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</si>
  <si>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</si>
  <si>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</si>
  <si>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</si>
  <si>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</si>
  <si>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</si>
  <si>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</si>
  <si>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</si>
  <si>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</si>
  <si>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</si>
  <si>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</si>
  <si>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</si>
  <si>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</si>
  <si>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</si>
  <si>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</si>
  <si>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</si>
  <si>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</si>
  <si>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</si>
  <si>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</si>
  <si>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</si>
  <si>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</si>
  <si>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</si>
  <si>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</si>
  <si>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</si>
  <si>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</si>
  <si>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</si>
  <si>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</si>
  <si>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</si>
  <si>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</si>
  <si>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</si>
  <si>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</si>
  <si>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</si>
  <si>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</si>
  <si>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</si>
  <si>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</si>
  <si>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</si>
  <si>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</si>
  <si>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</si>
  <si>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</si>
  <si>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</si>
  <si>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</si>
  <si>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</si>
  <si>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</si>
  <si>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</si>
  <si>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</si>
  <si>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</si>
  <si>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</si>
  <si>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</si>
  <si>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</si>
  <si>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</si>
  <si>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</si>
  <si>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</si>
  <si>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</si>
  <si>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</si>
  <si>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</si>
  <si>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</si>
  <si>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</si>
  <si>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</si>
  <si>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</si>
  <si>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</si>
  <si>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</si>
  <si>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</si>
  <si>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</si>
  <si>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</si>
  <si>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</si>
  <si>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</si>
  <si>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</si>
  <si>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</si>
  <si>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</si>
  <si>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</si>
  <si>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</si>
  <si>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</si>
  <si>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</si>
  <si>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</si>
  <si>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</si>
  <si>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</si>
  <si>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</si>
  <si>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</si>
  <si>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</si>
  <si>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</si>
  <si>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</si>
  <si>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</si>
  <si>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</si>
  <si>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</si>
  <si>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</si>
  <si>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</si>
  <si>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</si>
  <si>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</si>
  <si>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</si>
  <si>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</si>
  <si>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</si>
  <si>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</si>
  <si>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</si>
  <si>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</si>
  <si>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</si>
  <si>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</si>
  <si>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</si>
  <si>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</si>
  <si>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</si>
  <si>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</si>
  <si>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</si>
  <si>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</si>
  <si>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</si>
  <si>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</si>
  <si>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</si>
  <si>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</si>
  <si>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</si>
  <si>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</si>
  <si>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</si>
  <si>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</si>
  <si>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</si>
  <si>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</si>
  <si>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</si>
  <si>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</si>
  <si>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</si>
  <si>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</si>
  <si>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</si>
  <si>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</si>
  <si>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</si>
  <si>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</si>
  <si>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</si>
  <si>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</si>
  <si>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</si>
  <si>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</si>
  <si>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</si>
  <si>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</si>
  <si>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</si>
  <si>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</si>
  <si>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</si>
  <si>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</si>
  <si>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</si>
  <si>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</si>
  <si>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</si>
  <si>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</si>
  <si>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</si>
  <si>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</si>
  <si>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</si>
  <si>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</si>
  <si>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</si>
  <si>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</si>
  <si>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</si>
  <si>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</si>
  <si>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</si>
  <si>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</si>
  <si>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</si>
  <si>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</si>
  <si>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</si>
  <si>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</si>
  <si>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</si>
  <si>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</si>
  <si>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</si>
  <si>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</si>
  <si>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</si>
  <si>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</si>
  <si>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</si>
  <si>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</si>
  <si>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</si>
  <si>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</si>
  <si>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</si>
  <si>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</si>
  <si>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</si>
  <si>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</si>
  <si>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</si>
  <si>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</si>
  <si>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</si>
  <si>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</si>
  <si>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</si>
  <si>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</si>
  <si>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</si>
  <si>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</si>
  <si>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</si>
  <si>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</si>
  <si>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</si>
  <si>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</si>
  <si>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</si>
  <si>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</si>
  <si>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</si>
  <si>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</si>
  <si>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</si>
  <si>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</si>
  <si>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</si>
  <si>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</si>
  <si>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</si>
  <si>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</si>
  <si>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</si>
  <si>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</si>
  <si>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</si>
  <si>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</si>
  <si>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</si>
  <si>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</si>
  <si>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</si>
  <si>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</si>
  <si>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</si>
  <si>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</si>
  <si>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</si>
  <si>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</si>
  <si>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</si>
  <si>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</si>
  <si>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</si>
  <si>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</si>
  <si>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</si>
  <si>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</si>
  <si>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</si>
  <si>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</si>
  <si>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</si>
  <si>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</si>
  <si>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</si>
  <si>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</si>
  <si>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</si>
  <si>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</si>
  <si>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</si>
  <si>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</si>
  <si>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</si>
  <si>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</si>
  <si>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</si>
  <si>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</si>
  <si>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</si>
  <si>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</si>
  <si>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</si>
  <si>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</si>
  <si>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</si>
  <si>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</si>
  <si>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</si>
  <si>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</si>
  <si>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</si>
  <si>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</si>
  <si>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</si>
  <si>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</si>
  <si>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</si>
  <si>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</si>
  <si>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</si>
  <si>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</si>
  <si>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</si>
  <si>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</si>
  <si>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</si>
  <si>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</si>
  <si>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</si>
  <si>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</si>
  <si>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</si>
  <si>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</si>
  <si>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</si>
  <si>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</si>
  <si>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</si>
  <si>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</si>
  <si>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</si>
  <si>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</si>
  <si>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</si>
  <si>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</si>
  <si>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</si>
  <si>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</si>
  <si>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</si>
  <si>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</si>
  <si>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</si>
  <si>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</si>
  <si>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</si>
  <si>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</si>
  <si>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</si>
  <si>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</si>
  <si>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</si>
  <si>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</si>
  <si>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</si>
  <si>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</si>
  <si>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</si>
  <si>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</si>
  <si>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</si>
  <si>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</si>
  <si>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</si>
  <si>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</si>
  <si>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</si>
  <si>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</si>
  <si>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</si>
  <si>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</si>
  <si>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</si>
  <si>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</si>
  <si>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</si>
  <si>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</si>
  <si>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</si>
  <si>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</si>
  <si>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</si>
  <si>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</si>
  <si>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</si>
  <si>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</si>
  <si>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</si>
  <si>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</si>
  <si>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</si>
  <si>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</si>
  <si>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</si>
  <si>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</si>
  <si>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</si>
  <si>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</si>
  <si>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</si>
  <si>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</si>
  <si>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</si>
  <si>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</si>
  <si>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</si>
  <si>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</si>
  <si>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</si>
  <si>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</si>
  <si>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</si>
  <si>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</si>
  <si>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</si>
  <si>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</si>
  <si>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</si>
  <si>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</si>
  <si>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</si>
  <si>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</si>
  <si>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</si>
  <si>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</si>
  <si>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</si>
  <si>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</si>
  <si>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</si>
  <si>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</si>
  <si>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</si>
  <si>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</si>
  <si>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</si>
  <si>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</si>
  <si>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</si>
  <si>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</si>
  <si>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</si>
  <si>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</si>
  <si>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</si>
  <si>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</si>
  <si>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</si>
  <si>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</si>
  <si>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</si>
  <si>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</si>
  <si>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</si>
  <si>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</si>
  <si>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</si>
  <si>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</si>
  <si>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</si>
  <si>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</si>
  <si>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</si>
  <si>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</si>
  <si>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</si>
  <si>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</si>
  <si>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</si>
  <si>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</si>
  <si>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</si>
  <si>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</si>
  <si>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</si>
  <si>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</si>
  <si>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</si>
  <si>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</si>
  <si>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</si>
  <si>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</si>
  <si>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</si>
  <si>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</si>
  <si>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</si>
  <si>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</si>
  <si>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</si>
  <si>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</si>
  <si>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</si>
  <si>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</si>
  <si>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</si>
  <si>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</si>
  <si>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</si>
  <si>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</si>
  <si>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</si>
  <si>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</si>
  <si>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</si>
  <si>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</si>
  <si>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</si>
  <si>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</si>
  <si>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</si>
  <si>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</si>
  <si>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</si>
  <si>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</si>
  <si>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</si>
  <si>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</si>
  <si>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</si>
  <si>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</si>
  <si>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</si>
  <si>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</si>
  <si>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</si>
  <si>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</si>
  <si>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</si>
  <si>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</si>
  <si>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</si>
  <si>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</si>
  <si>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</si>
  <si>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</si>
  <si>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</si>
  <si>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</si>
  <si>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</si>
  <si>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</si>
  <si>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</si>
  <si>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</si>
  <si>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</si>
  <si>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</si>
  <si>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</si>
  <si>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</si>
  <si>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</si>
  <si>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</si>
  <si>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</si>
  <si>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</si>
  <si>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</si>
  <si>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</si>
  <si>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</si>
  <si>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</si>
  <si>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</si>
  <si>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</si>
  <si>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</si>
  <si>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</si>
  <si>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</si>
  <si>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</si>
  <si>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</si>
  <si>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</si>
  <si>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</si>
  <si>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</si>
  <si>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</si>
  <si>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</si>
  <si>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</si>
  <si>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</si>
  <si>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</si>
  <si>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</si>
  <si>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</si>
  <si>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</si>
  <si>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</si>
  <si>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</si>
  <si>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</si>
  <si>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</si>
  <si>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</si>
  <si>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</si>
  <si>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</si>
  <si>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</si>
  <si>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</si>
  <si>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</si>
  <si>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</si>
  <si>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</si>
  <si>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</si>
  <si>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</si>
  <si>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</si>
  <si>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</si>
  <si>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</si>
  <si>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</si>
  <si>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</si>
  <si>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</si>
  <si>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</si>
  <si>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</si>
  <si>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</si>
  <si>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</si>
  <si>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</si>
  <si>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</si>
  <si>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</si>
  <si>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</si>
  <si>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</si>
  <si>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</si>
  <si>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</si>
  <si>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</si>
  <si>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</si>
  <si>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</si>
  <si>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</si>
  <si>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</si>
  <si>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</si>
  <si>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</si>
  <si>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</si>
  <si>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</si>
  <si>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</si>
  <si>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</si>
  <si>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</si>
  <si>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</si>
  <si>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</si>
  <si>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</si>
  <si>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</si>
  <si>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</si>
  <si>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</si>
  <si>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</si>
  <si>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</si>
  <si>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</si>
  <si>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</si>
  <si>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</si>
  <si>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</si>
  <si>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</si>
  <si>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</si>
  <si>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</si>
  <si>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</si>
  <si>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</si>
  <si>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</si>
  <si>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</si>
  <si>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</si>
  <si>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</si>
  <si>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</si>
  <si>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</si>
  <si>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</si>
  <si>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</si>
  <si>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</si>
  <si>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</si>
  <si>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</si>
  <si>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</si>
  <si>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</si>
  <si>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</si>
  <si>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</si>
  <si>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</si>
  <si>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</si>
  <si>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</si>
  <si>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</si>
  <si>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</si>
  <si>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</si>
  <si>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</si>
  <si>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</si>
  <si>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</si>
  <si>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</si>
  <si>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</si>
  <si>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</si>
  <si>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</si>
  <si>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</si>
  <si>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</si>
  <si>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</si>
  <si>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</si>
  <si>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</si>
  <si>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</si>
  <si>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</si>
  <si>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</si>
  <si>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</si>
  <si>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</si>
  <si>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</si>
  <si>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</si>
  <si>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</si>
  <si>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</si>
  <si>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</si>
  <si>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</si>
  <si>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</si>
  <si>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</si>
  <si>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</si>
  <si>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</si>
  <si>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</si>
  <si>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</si>
  <si>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</si>
  <si>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</si>
  <si>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</si>
  <si>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</si>
  <si>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</si>
  <si>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</si>
  <si>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</si>
  <si>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</si>
  <si>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</si>
  <si>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</si>
  <si>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</si>
  <si>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</si>
  <si>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</si>
  <si>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</si>
  <si>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</si>
  <si>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</si>
  <si>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</si>
  <si>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</si>
  <si>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</si>
  <si>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</si>
  <si>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</si>
  <si>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</si>
  <si>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</si>
  <si>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</si>
  <si>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</si>
  <si>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</si>
  <si>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</si>
  <si>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</si>
  <si>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</si>
  <si>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</si>
  <si>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</si>
  <si>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</si>
  <si>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</si>
  <si>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</si>
  <si>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</si>
  <si>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</si>
  <si>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</si>
  <si>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</si>
  <si>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</si>
  <si>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</si>
  <si>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</si>
  <si>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</si>
  <si>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</si>
  <si>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</si>
  <si>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</si>
  <si>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</si>
  <si>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</si>
  <si>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</si>
  <si>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</si>
  <si>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</si>
  <si>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</si>
  <si>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</si>
  <si>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</si>
  <si>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</si>
  <si>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</si>
  <si>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</si>
  <si>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</si>
  <si>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</si>
  <si>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</si>
  <si>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</si>
  <si>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</si>
  <si>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</si>
  <si>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</si>
  <si>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</si>
  <si>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</si>
  <si>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</si>
  <si>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</si>
  <si>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</si>
  <si>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</si>
  <si>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</si>
  <si>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</si>
  <si>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</si>
  <si>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</si>
  <si>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</si>
  <si>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</si>
  <si>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</si>
  <si>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</si>
  <si>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</si>
  <si>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</si>
  <si>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</si>
  <si>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</si>
  <si>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</si>
  <si>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</si>
  <si>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</si>
  <si>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</si>
  <si>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</si>
  <si>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</si>
  <si>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</si>
  <si>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</si>
  <si>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</si>
  <si>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</si>
  <si>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</si>
  <si>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</si>
  <si>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</si>
  <si>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</si>
  <si>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</si>
  <si>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</si>
  <si>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</si>
  <si>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</si>
  <si>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</si>
  <si>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</si>
  <si>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</si>
  <si>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</si>
  <si>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</si>
  <si>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</si>
  <si>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</si>
  <si>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</si>
  <si>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</si>
  <si>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</si>
  <si>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</si>
  <si>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</si>
  <si>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</si>
  <si>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</si>
  <si>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</si>
  <si>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</si>
  <si>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</si>
  <si>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</si>
  <si>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</si>
  <si>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</si>
  <si>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</si>
  <si>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</si>
  <si>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</si>
  <si>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</si>
  <si>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</si>
  <si>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</si>
  <si>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</si>
  <si>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</si>
  <si>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</si>
  <si>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</si>
  <si>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</si>
  <si>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</si>
  <si>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</si>
  <si>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</si>
  <si>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</si>
  <si>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</si>
  <si>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</si>
  <si>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</si>
  <si>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</si>
  <si>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</si>
  <si>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</si>
  <si>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</si>
  <si>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</si>
  <si>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</si>
  <si>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</si>
  <si>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</si>
  <si>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</si>
  <si>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</si>
  <si>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</si>
  <si>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</si>
  <si>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</si>
  <si>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</si>
  <si>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</si>
  <si>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</si>
  <si>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</si>
  <si>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</si>
  <si>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</si>
  <si>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</si>
  <si>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</si>
  <si>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</si>
  <si>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</si>
  <si>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</si>
  <si>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</si>
  <si>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</si>
  <si>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</si>
  <si>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</si>
  <si>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</si>
  <si>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</si>
  <si>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</si>
  <si>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</si>
  <si>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</si>
  <si>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</si>
  <si>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</si>
  <si>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</si>
  <si>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</si>
  <si>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</si>
  <si>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</si>
  <si>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</si>
  <si>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</si>
  <si>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</si>
  <si>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</si>
  <si>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</si>
  <si>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</si>
  <si>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</si>
  <si>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</si>
  <si>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</si>
  <si>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</si>
  <si>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</si>
  <si>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</si>
  <si>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</si>
  <si>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</si>
  <si>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</si>
  <si>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</si>
  <si>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</si>
  <si>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</si>
  <si>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</si>
  <si>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</si>
  <si>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</si>
  <si>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</si>
  <si>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</si>
  <si>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</si>
  <si>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</si>
  <si>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</si>
  <si>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</si>
  <si>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</si>
  <si>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</si>
  <si>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</si>
  <si>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</si>
  <si>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</si>
  <si>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</si>
  <si>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</si>
  <si>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</si>
  <si>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</si>
  <si>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</si>
  <si>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</si>
  <si>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</si>
  <si>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</si>
  <si>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</si>
  <si>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</si>
  <si>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</si>
  <si>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</si>
  <si>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</si>
  <si>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</si>
  <si>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</si>
  <si>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</si>
  <si>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</si>
  <si>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</si>
  <si>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</si>
  <si>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</si>
  <si>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</si>
  <si>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</si>
  <si>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</si>
  <si>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</si>
  <si>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</si>
  <si>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</si>
  <si>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</si>
  <si>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</si>
  <si>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</si>
  <si>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</si>
  <si>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</si>
  <si>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</si>
  <si>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</si>
  <si>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</si>
  <si>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</si>
  <si>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</si>
  <si>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</si>
  <si>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</si>
  <si>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</si>
  <si>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</si>
  <si>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</si>
  <si>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</si>
  <si>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</si>
  <si>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</si>
  <si>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</si>
  <si>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</si>
  <si>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</si>
  <si>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</si>
  <si>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</si>
  <si>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</si>
  <si>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</si>
  <si>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</si>
  <si>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</si>
  <si>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</si>
  <si>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</si>
  <si>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</si>
  <si>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</si>
  <si>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</si>
  <si>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</si>
  <si>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</si>
  <si>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</si>
  <si>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</si>
  <si>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</si>
  <si>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</si>
  <si>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</si>
  <si>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</si>
  <si>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</si>
  <si>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</si>
  <si>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</si>
  <si>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</si>
  <si>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</si>
  <si>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</si>
  <si>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</si>
  <si>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</si>
  <si>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</si>
  <si>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</si>
  <si>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</si>
  <si>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</si>
  <si>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</si>
  <si>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</si>
  <si>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</si>
  <si>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</si>
  <si>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</si>
  <si>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</si>
  <si>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</si>
  <si>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</si>
  <si>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</si>
  <si>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</si>
  <si>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</si>
  <si>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</si>
  <si>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</si>
  <si>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</si>
  <si>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</si>
  <si>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</si>
  <si>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</si>
  <si>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</si>
  <si>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</si>
  <si>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</si>
  <si>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</si>
  <si>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</si>
  <si>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</si>
  <si>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</si>
  <si>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</si>
  <si>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</si>
  <si>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</si>
  <si>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</si>
  <si>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</si>
  <si>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</si>
  <si>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</si>
  <si>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</si>
  <si>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</si>
  <si>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</si>
  <si>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</si>
  <si>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</si>
  <si>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</si>
  <si>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</si>
  <si>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</si>
  <si>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</si>
  <si>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</si>
  <si>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</si>
  <si>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</si>
  <si>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</si>
  <si>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</si>
  <si>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</si>
  <si>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</si>
  <si>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</si>
  <si>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</si>
  <si>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</si>
  <si>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</si>
  <si>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</si>
  <si>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</si>
  <si>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</si>
  <si>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</si>
  <si>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</si>
  <si>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</si>
  <si>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</si>
  <si>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</si>
  <si>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</si>
  <si>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</si>
  <si>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</si>
  <si>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</si>
  <si>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</si>
  <si>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</si>
  <si>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</si>
  <si>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</si>
  <si>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</si>
  <si>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</si>
  <si>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</si>
  <si>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</si>
  <si>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</si>
  <si>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</si>
  <si>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</si>
  <si>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</si>
  <si>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</si>
  <si>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</si>
  <si>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</si>
  <si>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</si>
  <si>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</si>
  <si>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</si>
  <si>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</si>
  <si>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</si>
  <si>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</si>
  <si>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</si>
  <si>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</si>
  <si>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</si>
  <si>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</si>
  <si>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</si>
  <si>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</si>
  <si>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</si>
  <si>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</si>
  <si>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</si>
  <si>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</si>
  <si>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</si>
  <si>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</si>
  <si>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</si>
  <si>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</si>
  <si>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</si>
  <si>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</si>
  <si>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</si>
  <si>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</si>
  <si>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</si>
  <si>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</si>
  <si>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</si>
  <si>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</si>
  <si>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</si>
  <si>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</si>
  <si>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</si>
  <si>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</si>
  <si>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</si>
  <si>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</si>
  <si>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</si>
  <si>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</si>
  <si>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</si>
  <si>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</si>
  <si>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</si>
  <si>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</si>
  <si>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</si>
  <si>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</si>
  <si>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</si>
  <si>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</si>
  <si>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</si>
  <si>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</si>
  <si>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</si>
  <si>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</si>
  <si>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</si>
  <si>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</si>
  <si>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</si>
  <si>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</si>
  <si>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</si>
  <si>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</si>
  <si>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</si>
  <si>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</si>
  <si>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</si>
  <si>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</si>
  <si>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</si>
  <si>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</si>
  <si>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</si>
  <si>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</si>
  <si>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</si>
  <si>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</si>
  <si>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</si>
  <si>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</si>
  <si>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</si>
  <si>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</si>
  <si>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</si>
  <si>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</si>
  <si>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</si>
  <si>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</si>
  <si>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</si>
  <si>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</si>
  <si>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</si>
  <si>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</si>
  <si>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</si>
  <si>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</si>
  <si>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</si>
  <si>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</si>
  <si>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</si>
  <si>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</si>
  <si>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</si>
  <si>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</si>
  <si>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</si>
  <si>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</si>
  <si>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</si>
  <si>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</si>
  <si>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</si>
  <si>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</si>
  <si>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</si>
  <si>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</si>
  <si>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</si>
  <si>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</si>
  <si>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</si>
  <si>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</si>
  <si>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</si>
  <si>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</si>
  <si>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</si>
  <si>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</si>
  <si>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</si>
  <si>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</si>
  <si>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</si>
  <si>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</si>
  <si>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</si>
  <si>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</si>
  <si>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</si>
  <si>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</si>
  <si>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</si>
  <si>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</si>
  <si>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</si>
  <si>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</si>
  <si>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</si>
  <si>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</si>
  <si>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</si>
  <si>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</si>
  <si>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</si>
  <si>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</si>
  <si>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</si>
  <si>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</si>
  <si>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</si>
  <si>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</si>
  <si>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</si>
  <si>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</si>
  <si>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</si>
  <si>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</si>
  <si>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</si>
  <si>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</si>
  <si>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</si>
  <si>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</si>
  <si>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</si>
  <si>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</si>
  <si>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</si>
  <si>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</si>
  <si>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</si>
  <si>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</si>
  <si>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</si>
  <si>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</si>
  <si>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</si>
  <si>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</si>
  <si>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</si>
  <si>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</si>
  <si>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</si>
  <si>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</si>
  <si>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</si>
  <si>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</si>
  <si>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</si>
  <si>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</si>
  <si>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</si>
  <si>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</si>
  <si>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</si>
  <si>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</si>
  <si>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</si>
  <si>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</si>
  <si>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</si>
  <si>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</si>
  <si>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</si>
  <si>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</si>
  <si>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</si>
  <si>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</si>
  <si>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</si>
  <si>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</si>
  <si>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</si>
  <si>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</si>
  <si>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</si>
  <si>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</si>
  <si>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</si>
  <si>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</si>
  <si>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</si>
  <si>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</si>
  <si>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</si>
  <si>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</si>
  <si>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</si>
  <si>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</si>
  <si>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</si>
  <si>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</si>
  <si>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</si>
  <si>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</si>
  <si>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</si>
  <si>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</si>
  <si>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</si>
  <si>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</si>
  <si>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</si>
  <si>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</si>
  <si>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</si>
  <si>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</si>
  <si>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</si>
  <si>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</si>
  <si>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</si>
  <si>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</si>
  <si>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</si>
  <si>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</si>
  <si>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</si>
  <si>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</si>
  <si>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</si>
  <si>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</si>
  <si>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</si>
  <si>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</si>
  <si>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</si>
  <si>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</si>
  <si>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</si>
  <si>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</si>
  <si>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</si>
  <si>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</si>
  <si>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</si>
  <si>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</si>
  <si>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</si>
  <si>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</si>
  <si>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</si>
  <si>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</si>
  <si>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</si>
  <si>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</si>
  <si>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</si>
  <si>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</si>
  <si>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</si>
  <si>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</si>
  <si>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</si>
  <si>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</si>
  <si>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</si>
  <si>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</si>
  <si>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</si>
  <si>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</si>
  <si>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</si>
  <si>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</si>
  <si>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</si>
  <si>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</si>
  <si>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</si>
  <si>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</si>
  <si>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</si>
  <si>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</si>
  <si>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</si>
  <si>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</si>
  <si>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</si>
  <si>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</si>
  <si>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</si>
  <si>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</si>
  <si>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</si>
  <si>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</si>
  <si>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</si>
  <si>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</si>
  <si>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</si>
  <si>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</si>
  <si>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</si>
  <si>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</si>
  <si>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</si>
  <si>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</si>
  <si>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</si>
  <si>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</si>
  <si>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</si>
  <si>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</si>
  <si>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</si>
  <si>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</si>
  <si>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</si>
  <si>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</si>
  <si>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</si>
  <si>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</si>
  <si>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</si>
  <si>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</si>
  <si>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</si>
  <si>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</si>
  <si>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</si>
  <si>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</si>
  <si>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</si>
  <si>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</si>
  <si>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</si>
  <si>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</si>
  <si>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</si>
  <si>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</si>
  <si>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</si>
  <si>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</si>
  <si>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</si>
  <si>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</si>
  <si>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</si>
  <si>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</si>
  <si>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</si>
  <si>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</si>
  <si>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</si>
  <si>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</si>
  <si>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</si>
  <si>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</si>
  <si>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</si>
  <si>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</si>
  <si>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</si>
  <si>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</si>
  <si>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</si>
  <si>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</si>
  <si>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</si>
  <si>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</si>
  <si>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</si>
  <si>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</si>
  <si>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</si>
  <si>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</si>
  <si>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</si>
  <si>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</si>
  <si>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</si>
  <si>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</si>
  <si>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</si>
  <si>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</si>
  <si>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</si>
  <si>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</si>
  <si>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</si>
  <si>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</si>
  <si>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</si>
  <si>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</si>
  <si>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</si>
  <si>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</si>
  <si>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</si>
  <si>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</si>
  <si>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</si>
  <si>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</si>
  <si>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</si>
  <si>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</si>
  <si>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</si>
  <si>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</si>
  <si>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</si>
  <si>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</si>
  <si>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</si>
  <si>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</si>
  <si>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</si>
  <si>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</si>
  <si>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</si>
  <si>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</si>
  <si>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</si>
  <si>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</si>
  <si>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</si>
  <si>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</si>
  <si>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</si>
  <si>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</si>
  <si>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</si>
  <si>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</si>
  <si>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</si>
  <si>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</si>
  <si>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</si>
  <si>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</si>
  <si>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</si>
  <si>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</si>
  <si>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</si>
  <si>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</si>
  <si>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</si>
  <si>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</si>
  <si>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</si>
  <si>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</si>
  <si>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</si>
  <si>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</si>
  <si>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</si>
  <si>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</si>
  <si>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</si>
  <si>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</si>
  <si>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</si>
  <si>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</si>
  <si>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</si>
  <si>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</si>
  <si>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</si>
  <si>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</si>
  <si>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</si>
  <si>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</si>
  <si>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</si>
  <si>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</si>
  <si>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</si>
  <si>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</si>
  <si>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</si>
  <si>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</si>
  <si>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</si>
  <si>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</si>
  <si>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</si>
  <si>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</si>
  <si>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</si>
  <si>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</si>
  <si>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</si>
  <si>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</si>
  <si>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</si>
  <si>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</si>
  <si>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</si>
  <si>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</si>
  <si>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</si>
  <si>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</si>
  <si>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</si>
  <si>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</si>
  <si>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</si>
  <si>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</si>
  <si>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</si>
  <si>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</si>
  <si>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</si>
  <si>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</si>
  <si>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</si>
  <si>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</si>
  <si>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</si>
  <si>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</si>
  <si>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</si>
  <si>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</si>
  <si>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</si>
  <si>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</si>
  <si>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</si>
  <si>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</si>
  <si>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</si>
  <si>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</si>
  <si>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</si>
  <si>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</si>
  <si>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</si>
  <si>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</si>
  <si>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</si>
  <si>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</si>
  <si>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</si>
  <si>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</si>
  <si>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</si>
  <si>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</si>
  <si>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</si>
  <si>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</si>
  <si>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</si>
  <si>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</si>
  <si>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</si>
  <si>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</si>
  <si>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</si>
  <si>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</si>
  <si>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</si>
  <si>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</si>
  <si>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</si>
  <si>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</si>
  <si>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</si>
  <si>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</si>
  <si>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</si>
  <si>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</si>
  <si>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</si>
  <si>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</si>
  <si>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</si>
  <si>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</si>
  <si>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</si>
  <si>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</si>
  <si>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</si>
  <si>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</si>
  <si>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</si>
  <si>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</si>
  <si>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</si>
  <si>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</si>
  <si>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</si>
  <si>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</si>
  <si>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</si>
  <si>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</si>
  <si>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</si>
  <si>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</si>
  <si>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</si>
  <si>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</si>
  <si>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</si>
  <si>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</si>
  <si>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</si>
  <si>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</si>
  <si>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</si>
  <si>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</si>
  <si>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</si>
  <si>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</si>
  <si>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</si>
  <si>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</si>
  <si>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</si>
  <si>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</si>
  <si>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</si>
  <si>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</si>
  <si>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</si>
  <si>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</si>
  <si>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</si>
  <si>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</si>
  <si>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</si>
  <si>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</si>
  <si>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</si>
  <si>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</si>
  <si>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</si>
  <si>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</si>
  <si>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</si>
  <si>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</si>
  <si>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</si>
  <si>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</si>
  <si>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</si>
  <si>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</si>
  <si>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</si>
  <si>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</si>
  <si>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</si>
  <si>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</si>
  <si>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</si>
  <si>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</si>
  <si>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</si>
  <si>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</si>
  <si>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</si>
  <si>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</si>
  <si>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</si>
  <si>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</si>
  <si>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</si>
  <si>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</si>
  <si>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</si>
  <si>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</si>
  <si>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</si>
  <si>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</si>
  <si>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</si>
  <si>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</si>
  <si>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</si>
  <si>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</si>
  <si>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</si>
  <si>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</si>
  <si>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</si>
  <si>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</si>
  <si>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</si>
  <si>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</si>
  <si>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</si>
  <si>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</si>
  <si>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</si>
  <si>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</si>
  <si>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</si>
  <si>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</si>
  <si>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</si>
  <si>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</si>
  <si>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</si>
  <si>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</si>
  <si>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</si>
  <si>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</si>
  <si>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</si>
  <si>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</si>
  <si>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</si>
  <si>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</si>
  <si>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</si>
  <si>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</si>
  <si>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</si>
  <si>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</si>
  <si>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</si>
  <si>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</si>
  <si>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</si>
  <si>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</si>
  <si>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</si>
  <si>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</si>
  <si>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</si>
  <si>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</si>
  <si>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</si>
  <si>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</si>
  <si>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</si>
  <si>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</si>
  <si>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</si>
  <si>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</si>
  <si>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</si>
  <si>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</si>
  <si>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</si>
  <si>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</si>
  <si>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</si>
  <si>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</si>
  <si>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</si>
  <si>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</si>
  <si>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</si>
  <si>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</si>
  <si>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</si>
  <si>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</si>
  <si>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</si>
  <si>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</si>
  <si>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</si>
  <si>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</si>
  <si>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</si>
  <si>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</si>
  <si>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</si>
  <si>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</si>
  <si>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</si>
  <si>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</si>
  <si>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</si>
  <si>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</si>
  <si>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</si>
  <si>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</si>
  <si>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</si>
  <si>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</si>
  <si>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</si>
  <si>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</si>
  <si>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</si>
  <si>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</si>
  <si>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</si>
  <si>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</si>
  <si>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</si>
  <si>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</si>
  <si>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</si>
  <si>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</si>
  <si>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</si>
  <si>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</si>
  <si>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</si>
  <si>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</si>
  <si>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</si>
  <si>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</si>
  <si>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</si>
  <si>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</si>
  <si>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</si>
  <si>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</si>
  <si>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</si>
  <si>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</si>
  <si>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</si>
  <si>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</si>
  <si>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</si>
  <si>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</si>
  <si>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</si>
  <si>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</si>
  <si>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</si>
  <si>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</si>
  <si>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</si>
  <si>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</si>
  <si>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</si>
  <si>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</si>
  <si>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</si>
  <si>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</si>
  <si>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</si>
  <si>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</si>
  <si>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</si>
  <si>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</si>
  <si>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</si>
  <si>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</si>
  <si>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</si>
  <si>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</si>
  <si>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</si>
  <si>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</si>
  <si>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</si>
  <si>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</si>
  <si>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</si>
  <si>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</si>
  <si>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</si>
  <si>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</si>
  <si>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</si>
  <si>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</si>
  <si>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</si>
  <si>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</si>
  <si>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</si>
  <si>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</si>
  <si>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</si>
  <si>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</si>
  <si>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</si>
  <si>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</si>
  <si>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</si>
  <si>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</si>
  <si>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</si>
  <si>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</si>
  <si>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</si>
  <si>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</si>
  <si>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</si>
  <si>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</si>
  <si>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</si>
  <si>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</si>
  <si>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</si>
  <si>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</si>
  <si>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</si>
  <si>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</si>
  <si>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</si>
  <si>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</si>
  <si>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</si>
  <si>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</si>
  <si>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</si>
  <si>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</si>
  <si>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</si>
  <si>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</si>
  <si>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</si>
  <si>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</si>
  <si>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</si>
  <si>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</si>
  <si>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</si>
  <si>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</si>
  <si>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</si>
  <si>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</si>
  <si>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</si>
  <si>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</si>
  <si>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</si>
  <si>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</si>
  <si>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</si>
  <si>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</si>
  <si>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</si>
  <si>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</si>
  <si>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</si>
  <si>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</si>
  <si>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</si>
  <si>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</si>
  <si>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</si>
  <si>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</si>
  <si>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</si>
  <si>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</si>
  <si>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</si>
  <si>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</si>
  <si>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</si>
  <si>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</si>
  <si>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</si>
  <si>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</si>
  <si>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</si>
  <si>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</si>
  <si>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</si>
  <si>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</si>
  <si>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</si>
  <si>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</si>
  <si>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</si>
  <si>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</si>
  <si>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</si>
  <si>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</si>
  <si>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</si>
  <si>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</si>
  <si>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</si>
  <si>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</si>
  <si>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</si>
  <si>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</si>
  <si>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</si>
  <si>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</si>
  <si>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</si>
  <si>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</si>
  <si>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</si>
  <si>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</si>
  <si>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</si>
  <si>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</si>
  <si>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</si>
  <si>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</si>
  <si>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</si>
  <si>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</si>
  <si>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</si>
  <si>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</si>
  <si>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</si>
  <si>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</si>
  <si>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</si>
  <si>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</si>
  <si>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</si>
  <si>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</si>
  <si>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</si>
  <si>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</si>
  <si>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</si>
  <si>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</si>
  <si>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</si>
  <si>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</si>
  <si>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</si>
  <si>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</si>
  <si>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</si>
  <si>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</si>
  <si>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</si>
  <si>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</si>
  <si>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</si>
  <si>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</si>
  <si>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</si>
  <si>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</si>
  <si>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</si>
  <si>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</si>
  <si>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</si>
  <si>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</si>
  <si>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</si>
  <si>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</si>
  <si>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</si>
  <si>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</si>
  <si>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</si>
  <si>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</si>
  <si>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</si>
  <si>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</si>
  <si>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</si>
  <si>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</si>
  <si>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</si>
  <si>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</si>
  <si>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</si>
  <si>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</si>
  <si>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</si>
  <si>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</si>
  <si>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</si>
  <si>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</si>
  <si>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</si>
  <si>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</si>
  <si>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</si>
  <si>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</si>
  <si>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</si>
  <si>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</si>
  <si>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</si>
  <si>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</si>
  <si>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</si>
  <si>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</si>
  <si>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</si>
  <si>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</si>
  <si>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</si>
  <si>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</si>
  <si>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</si>
  <si>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</si>
  <si>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</si>
  <si>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</si>
  <si>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</si>
  <si>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</si>
  <si>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</si>
  <si>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</si>
  <si>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</si>
  <si>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</si>
  <si>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</si>
  <si>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</si>
  <si>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</si>
  <si>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</si>
  <si>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</si>
  <si>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</si>
  <si>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</si>
  <si>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</si>
  <si>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</si>
  <si>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</si>
  <si>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</si>
  <si>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</si>
  <si>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</si>
  <si>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</si>
  <si>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</si>
  <si>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</si>
  <si>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</si>
  <si>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</si>
  <si>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</si>
  <si>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</si>
  <si>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</si>
  <si>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</si>
  <si>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</si>
  <si>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</si>
  <si>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</si>
  <si>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</si>
  <si>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</si>
  <si>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</si>
  <si>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</si>
  <si>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</si>
  <si>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</si>
  <si>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</si>
  <si>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</si>
  <si>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</si>
  <si>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</si>
  <si>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</si>
  <si>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</si>
  <si>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</si>
  <si>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</si>
  <si>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</si>
  <si>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</si>
  <si>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</si>
  <si>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</si>
  <si>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</si>
  <si>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</si>
  <si>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</si>
  <si>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</si>
  <si>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</si>
  <si>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</si>
  <si>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</si>
  <si>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</si>
  <si>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</si>
  <si>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</si>
  <si>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</si>
  <si>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</si>
  <si>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</si>
  <si>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</si>
  <si>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</si>
  <si>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</si>
  <si>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</si>
  <si>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</si>
  <si>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</si>
  <si>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</si>
  <si>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</si>
  <si>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</si>
  <si>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</si>
  <si>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</si>
  <si>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</si>
  <si>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</si>
  <si>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</si>
  <si>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</si>
  <si>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</si>
  <si>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</si>
  <si>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</si>
  <si>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</si>
  <si>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</si>
  <si>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</si>
  <si>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</si>
  <si>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</si>
  <si>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</si>
  <si>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</si>
  <si>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</si>
  <si>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</si>
  <si>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</si>
  <si>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</si>
  <si>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</si>
  <si>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</si>
  <si>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</si>
  <si>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</si>
  <si>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</si>
  <si>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</si>
  <si>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</si>
  <si>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</si>
  <si>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</si>
  <si>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</si>
  <si>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</si>
  <si>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</si>
  <si>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</si>
  <si>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</si>
  <si>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</si>
  <si>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</si>
  <si>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</si>
  <si>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</si>
  <si>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</si>
  <si>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</si>
  <si>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</si>
  <si>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</si>
  <si>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</si>
  <si>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</si>
  <si>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</si>
  <si>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</si>
  <si>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</si>
  <si>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</si>
  <si>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</si>
  <si>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</si>
  <si>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</si>
  <si>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</si>
  <si>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</si>
  <si>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</si>
  <si>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</si>
  <si>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</si>
  <si>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</si>
  <si>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</si>
  <si>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</si>
  <si>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</si>
  <si>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</si>
  <si>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</si>
  <si>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</si>
  <si>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</si>
  <si>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</si>
  <si>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</si>
  <si>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</si>
  <si>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</si>
  <si>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</si>
  <si>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</si>
  <si>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</si>
  <si>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</si>
  <si>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</si>
  <si>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</si>
  <si>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</si>
  <si>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</si>
  <si>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</si>
  <si>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</si>
  <si>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</si>
  <si>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</si>
  <si>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</si>
  <si>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</si>
  <si>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</si>
  <si>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</si>
  <si>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</si>
  <si>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</si>
  <si>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</si>
  <si>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</si>
  <si>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</si>
  <si>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</si>
  <si>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</si>
  <si>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</si>
  <si>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</si>
  <si>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</si>
  <si>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</si>
  <si>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</si>
  <si>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</si>
  <si>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</si>
  <si>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</si>
  <si>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</si>
  <si>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</si>
  <si>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</si>
  <si>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</si>
  <si>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</si>
  <si>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</si>
  <si>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</si>
  <si>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</si>
  <si>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</si>
  <si>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</si>
  <si>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</si>
  <si>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</si>
  <si>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</si>
  <si>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</si>
  <si>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</si>
  <si>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</si>
  <si>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</si>
  <si>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</si>
  <si>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</si>
  <si>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</si>
  <si>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</si>
  <si>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</si>
  <si>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</si>
  <si>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</si>
  <si>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</si>
  <si>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</si>
  <si>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</si>
  <si>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</si>
  <si>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</si>
  <si>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</si>
  <si>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</si>
  <si>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</si>
  <si>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</si>
  <si>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</si>
  <si>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</si>
  <si>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</si>
  <si>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</si>
  <si>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</si>
  <si>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</si>
  <si>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</si>
  <si>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</si>
  <si>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</si>
  <si>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</si>
  <si>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</si>
  <si>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</si>
  <si>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</si>
  <si>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</si>
  <si>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</si>
  <si>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</si>
  <si>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</si>
  <si>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</si>
  <si>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</si>
  <si>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</si>
  <si>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</si>
  <si>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</si>
  <si>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</si>
  <si>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</si>
  <si>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</si>
  <si>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</si>
  <si>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</si>
  <si>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</si>
  <si>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</si>
  <si>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</si>
  <si>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</si>
  <si>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</si>
  <si>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</si>
  <si>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</si>
  <si>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</si>
  <si>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</si>
  <si>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</si>
  <si>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</si>
  <si>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</si>
  <si>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</si>
  <si>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</si>
  <si>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</si>
  <si>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</si>
  <si>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</si>
  <si>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</si>
  <si>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</si>
  <si>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</si>
  <si>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</si>
  <si>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</si>
  <si>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</si>
  <si>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</si>
  <si>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</si>
  <si>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</si>
  <si>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</si>
  <si>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</si>
  <si>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</si>
  <si>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</si>
  <si>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</si>
  <si>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</si>
  <si>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</si>
  <si>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</si>
  <si>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</si>
  <si>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</si>
  <si>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</si>
  <si>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</si>
  <si>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</si>
  <si>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</si>
  <si>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</si>
  <si>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</si>
  <si>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</si>
  <si>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</si>
  <si>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</si>
  <si>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</si>
  <si>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</si>
  <si>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</si>
  <si>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</si>
  <si>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</si>
  <si>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</si>
  <si>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</si>
  <si>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</si>
  <si>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</si>
  <si>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</si>
  <si>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</si>
  <si>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</si>
  <si>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</si>
  <si>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</si>
  <si>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</si>
  <si>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</si>
  <si>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</si>
  <si>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</si>
  <si>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</si>
  <si>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</si>
  <si>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</si>
  <si>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</si>
  <si>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</si>
  <si>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</si>
  <si>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</si>
  <si>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</si>
  <si>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</si>
  <si>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</si>
  <si>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</si>
  <si>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</si>
  <si>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</si>
  <si>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</si>
  <si>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</si>
  <si>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</si>
  <si>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</si>
  <si>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</si>
  <si>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</si>
  <si>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</si>
  <si>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</si>
  <si>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</si>
  <si>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</si>
  <si>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</si>
  <si>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</si>
  <si>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</si>
  <si>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</si>
  <si>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</si>
  <si>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</si>
  <si>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</si>
  <si>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</si>
  <si>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</si>
  <si>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</si>
  <si>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</si>
  <si>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</si>
  <si>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</si>
  <si>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</si>
  <si>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</si>
  <si>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</si>
  <si>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</si>
  <si>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</si>
  <si>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</si>
  <si>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</si>
  <si>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</si>
  <si>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</si>
  <si>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</si>
  <si>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</si>
  <si>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</si>
  <si>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</si>
  <si>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</si>
  <si>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</si>
  <si>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</si>
  <si>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</si>
  <si>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</si>
  <si>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</si>
  <si>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</si>
  <si>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</si>
  <si>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</si>
  <si>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</si>
  <si>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</si>
  <si>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</si>
  <si>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</si>
  <si>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</si>
  <si>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</si>
  <si>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</si>
  <si>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</si>
  <si>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</si>
  <si>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</si>
  <si>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</si>
  <si>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</si>
  <si>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</si>
  <si>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</si>
  <si>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</si>
  <si>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</si>
  <si>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</si>
  <si>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</si>
  <si>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</si>
  <si>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</si>
  <si>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</si>
  <si>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</si>
  <si>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</si>
  <si>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</si>
  <si>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</si>
  <si>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</si>
  <si>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</si>
  <si>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</si>
  <si>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</si>
  <si>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</si>
  <si>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</si>
  <si>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</si>
  <si>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</si>
  <si>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</si>
  <si>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</si>
  <si>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</si>
  <si>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</si>
  <si>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</si>
  <si>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</si>
  <si>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</si>
  <si>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</si>
  <si>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</si>
  <si>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</si>
  <si>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</si>
  <si>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</si>
  <si>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</si>
  <si>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</si>
  <si>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</si>
  <si>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</si>
  <si>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</si>
  <si>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</si>
  <si>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</si>
  <si>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</si>
  <si>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</si>
  <si>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</si>
  <si>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</si>
  <si>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</si>
  <si>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</si>
  <si>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</si>
  <si>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</si>
  <si>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</si>
  <si>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</si>
  <si>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</si>
  <si>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</si>
  <si>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</si>
  <si>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</si>
  <si>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</si>
  <si>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</si>
  <si>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</si>
  <si>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</si>
  <si>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</si>
  <si>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</si>
  <si>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</si>
  <si>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</si>
  <si>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</si>
  <si>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</si>
  <si>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</si>
  <si>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</si>
  <si>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</si>
  <si>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</si>
  <si>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</si>
  <si>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</si>
  <si>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</si>
  <si>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</si>
  <si>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</si>
  <si>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</si>
  <si>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</si>
  <si>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</si>
  <si>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</si>
  <si>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</si>
  <si>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</si>
  <si>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</si>
  <si>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</si>
  <si>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</si>
  <si>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</si>
  <si>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</si>
  <si>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</si>
  <si>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</si>
  <si>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</si>
  <si>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</si>
  <si>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</si>
  <si>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</si>
  <si>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</si>
  <si>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</si>
  <si>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</si>
  <si>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</si>
  <si>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</si>
  <si>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</si>
  <si>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</si>
  <si>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</si>
  <si>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</si>
  <si>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</si>
  <si>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</si>
  <si>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</si>
  <si>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</si>
  <si>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</si>
  <si>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</si>
  <si>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</si>
  <si>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</si>
  <si>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</si>
  <si>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</si>
  <si>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</si>
  <si>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</si>
  <si>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</si>
  <si>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</si>
  <si>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</si>
  <si>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</si>
  <si>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</si>
  <si>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</si>
  <si>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</si>
  <si>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</si>
  <si>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</si>
  <si>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</si>
  <si>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</si>
  <si>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</si>
  <si>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</si>
  <si>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</si>
  <si>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</si>
  <si>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</si>
  <si>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</si>
  <si>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</si>
  <si>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</si>
  <si>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</si>
  <si>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</si>
  <si>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</si>
  <si>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</si>
  <si>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</si>
  <si>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</si>
  <si>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</si>
  <si>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</si>
  <si>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</si>
  <si>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</si>
  <si>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</si>
  <si>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</si>
  <si>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</si>
  <si>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</si>
  <si>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</si>
  <si>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</si>
  <si>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</si>
  <si>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</si>
  <si>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</si>
  <si>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</si>
  <si>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</si>
  <si>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</si>
  <si>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</si>
  <si>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</si>
  <si>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</si>
  <si>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</si>
  <si>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</si>
  <si>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</si>
  <si>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</si>
  <si>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</si>
  <si>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</si>
  <si>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</si>
  <si>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</si>
  <si>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</si>
  <si>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</si>
  <si>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</si>
  <si>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</si>
  <si>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</si>
  <si>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</si>
  <si>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</si>
  <si>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</si>
  <si>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</si>
  <si>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</si>
  <si>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</si>
  <si>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</si>
  <si>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</si>
  <si>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</si>
  <si>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</si>
  <si>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</si>
  <si>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</si>
  <si>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</si>
  <si>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</si>
  <si>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</si>
  <si>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</si>
  <si>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</si>
  <si>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</si>
  <si>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</si>
  <si>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</si>
  <si>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</si>
  <si>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</si>
  <si>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</si>
  <si>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</si>
  <si>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</si>
  <si>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</si>
  <si>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</si>
  <si>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</si>
  <si>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</si>
  <si>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</si>
  <si>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</si>
  <si>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</si>
  <si>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</si>
  <si>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</si>
  <si>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</si>
  <si>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</si>
  <si>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</si>
  <si>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</si>
  <si>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</si>
  <si>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</si>
  <si>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</si>
  <si>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</si>
  <si>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</si>
  <si>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</si>
  <si>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</si>
  <si>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</si>
  <si>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</si>
  <si>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</si>
  <si>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</si>
  <si>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</si>
  <si>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</si>
  <si>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</si>
  <si>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</si>
  <si>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</si>
  <si>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</si>
  <si>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</si>
  <si>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</si>
  <si>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</si>
  <si>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</si>
  <si>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</si>
  <si>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</si>
  <si>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</si>
  <si>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</si>
  <si>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</si>
  <si>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</si>
  <si>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</si>
  <si>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</si>
  <si>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</si>
  <si>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</si>
  <si>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</si>
  <si>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</si>
  <si>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</si>
  <si>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</si>
  <si>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</si>
  <si>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</si>
  <si>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</si>
  <si>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</si>
  <si>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</si>
  <si>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</si>
  <si>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</si>
  <si>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</si>
  <si>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</si>
  <si>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</si>
  <si>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</si>
  <si>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</si>
  <si>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</si>
  <si>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</si>
  <si>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</si>
  <si>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</si>
  <si>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</si>
  <si>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</si>
  <si>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</si>
  <si>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</si>
  <si>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</si>
  <si>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</si>
  <si>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</si>
  <si>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</si>
  <si>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</si>
  <si>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</si>
  <si>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</si>
  <si>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</si>
  <si>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</si>
  <si>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</si>
  <si>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</si>
  <si>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</si>
  <si>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</si>
  <si>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</si>
  <si>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</si>
  <si>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</si>
  <si>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</si>
  <si>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</si>
  <si>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</si>
  <si>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</si>
  <si>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</si>
  <si>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</si>
  <si>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</si>
  <si>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</si>
  <si>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</si>
  <si>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</si>
  <si>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</si>
  <si>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</si>
  <si>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</si>
  <si>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</si>
  <si>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</si>
  <si>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</si>
  <si>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</si>
  <si>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</si>
  <si>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</si>
  <si>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</si>
  <si>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</si>
  <si>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</si>
  <si>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</si>
  <si>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</si>
  <si>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</si>
  <si>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</si>
  <si>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</si>
  <si>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</si>
  <si>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</si>
  <si>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</si>
  <si>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</si>
  <si>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</si>
  <si>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</si>
  <si>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</si>
  <si>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</si>
  <si>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</si>
  <si>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</si>
  <si>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</si>
  <si>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</si>
  <si>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</si>
  <si>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</si>
  <si>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</si>
  <si>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</si>
  <si>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</si>
  <si>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</si>
  <si>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</si>
  <si>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</si>
  <si>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</si>
  <si>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</si>
  <si>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</si>
  <si>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</si>
  <si>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</si>
  <si>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</si>
  <si>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</si>
  <si>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</si>
  <si>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</si>
  <si>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</si>
  <si>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</si>
  <si>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</si>
  <si>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</si>
  <si>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</si>
  <si>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</si>
  <si>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</si>
  <si>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</si>
  <si>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</si>
  <si>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</si>
  <si>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</si>
  <si>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</si>
  <si>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</si>
  <si>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</si>
  <si>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</si>
  <si>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</si>
  <si>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</si>
  <si>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</si>
  <si>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</si>
  <si>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</si>
  <si>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</si>
  <si>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</si>
  <si>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</si>
  <si>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</si>
  <si>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</si>
  <si>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</si>
  <si>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</si>
  <si>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</si>
  <si>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</si>
  <si>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</si>
  <si>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</si>
  <si>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</si>
  <si>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</si>
  <si>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</si>
  <si>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</si>
  <si>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</si>
  <si>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</si>
  <si>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</si>
  <si>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</si>
  <si>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</si>
  <si>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</si>
  <si>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</si>
  <si>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</si>
  <si>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</si>
  <si>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</si>
  <si>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</si>
  <si>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</si>
  <si>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</si>
  <si>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</si>
  <si>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</si>
  <si>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</si>
  <si>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</si>
  <si>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</si>
  <si>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</si>
  <si>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</si>
  <si>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</si>
  <si>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</si>
  <si>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</si>
  <si>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</si>
  <si>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</si>
  <si>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</si>
  <si>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</si>
  <si>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</si>
  <si>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</si>
  <si>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</si>
  <si>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</si>
  <si>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</si>
  <si>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</si>
  <si>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</si>
  <si>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</si>
  <si>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</si>
  <si>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</si>
  <si>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</si>
  <si>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</si>
  <si>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</si>
  <si>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</si>
  <si>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</si>
  <si>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</si>
  <si>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</si>
  <si>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</si>
  <si>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</si>
  <si>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</si>
  <si>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</si>
  <si>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</si>
  <si>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</si>
  <si>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</si>
  <si>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</si>
  <si>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</si>
  <si>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</si>
  <si>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</si>
  <si>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</si>
  <si>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</si>
  <si>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</si>
  <si>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</si>
  <si>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</si>
  <si>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</si>
  <si>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</si>
  <si>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</si>
  <si>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</si>
  <si>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</si>
  <si>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</si>
  <si>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</si>
  <si>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</si>
  <si>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</si>
  <si>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</si>
  <si>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</si>
  <si>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</si>
  <si>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</si>
  <si>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</si>
  <si>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</si>
  <si>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</si>
  <si>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</si>
  <si>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</si>
  <si>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</si>
  <si>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</si>
  <si>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</si>
  <si>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</si>
  <si>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</si>
  <si>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</si>
  <si>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</si>
  <si>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</si>
  <si>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</si>
  <si>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</si>
  <si>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</si>
  <si>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</si>
  <si>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</si>
  <si>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</si>
  <si>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</si>
  <si>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</si>
  <si>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</si>
  <si>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</si>
  <si>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</si>
  <si>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</si>
  <si>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</si>
  <si>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</si>
  <si>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</si>
  <si>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</si>
  <si>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</si>
  <si>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</si>
  <si>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</si>
  <si>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</si>
  <si>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</si>
  <si>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</si>
  <si>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</si>
  <si>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</si>
  <si>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</si>
  <si>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</si>
  <si>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</si>
  <si>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</si>
  <si>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</si>
  <si>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</si>
  <si>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</si>
  <si>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</si>
  <si>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</si>
  <si>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</si>
  <si>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</si>
  <si>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</si>
  <si>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</si>
  <si>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</si>
  <si>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</si>
  <si>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</si>
  <si>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</si>
  <si>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</si>
  <si>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</si>
  <si>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</si>
  <si>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</si>
  <si>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</si>
  <si>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</si>
  <si>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</si>
  <si>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</si>
  <si>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</si>
  <si>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</si>
  <si>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</si>
  <si>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</si>
  <si>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</si>
  <si>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</si>
  <si>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</si>
  <si>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</si>
  <si>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</si>
  <si>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</si>
  <si>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</si>
  <si>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</si>
  <si>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</si>
  <si>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</si>
  <si>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</si>
  <si>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</si>
  <si>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</si>
  <si>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</si>
  <si>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</si>
  <si>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</si>
  <si>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</si>
  <si>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</si>
  <si>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</si>
  <si>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</si>
  <si>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</si>
  <si>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</si>
  <si>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</si>
  <si>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</si>
  <si>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</si>
  <si>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</si>
  <si>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</si>
  <si>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</si>
  <si>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</si>
  <si>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</si>
  <si>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</si>
  <si>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</si>
  <si>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</si>
  <si>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</si>
  <si>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</si>
  <si>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</si>
  <si>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</si>
  <si>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</si>
  <si>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</si>
  <si>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</si>
  <si>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</si>
  <si>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</si>
  <si>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</si>
  <si>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</si>
  <si>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</si>
  <si>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</si>
  <si>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</si>
  <si>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</si>
  <si>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</si>
  <si>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</si>
  <si>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</si>
  <si>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</si>
  <si>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</si>
  <si>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</si>
  <si>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</si>
  <si>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</si>
  <si>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</si>
  <si>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</si>
  <si>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</si>
  <si>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</si>
  <si>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</si>
  <si>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</si>
  <si>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</si>
  <si>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</si>
  <si>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</si>
  <si>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</si>
  <si>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</si>
  <si>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</si>
  <si>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</si>
  <si>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</si>
  <si>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</si>
  <si>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</si>
  <si>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</si>
  <si>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</si>
  <si>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</si>
  <si>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</si>
  <si>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</si>
  <si>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</si>
  <si>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</si>
  <si>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</si>
  <si>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</si>
  <si>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</si>
  <si>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</si>
  <si>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</si>
  <si>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</si>
  <si>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</si>
  <si>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</si>
  <si>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</si>
  <si>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</si>
  <si>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</si>
  <si>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</si>
  <si>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</si>
  <si>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</si>
  <si>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</si>
  <si>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</si>
  <si>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</si>
  <si>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</si>
  <si>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</si>
  <si>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</si>
  <si>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</si>
  <si>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</si>
  <si>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</si>
  <si>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</si>
  <si>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</si>
  <si>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</si>
  <si>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</si>
  <si>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</si>
  <si>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</si>
  <si>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</si>
  <si>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</si>
  <si>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</si>
  <si>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</si>
  <si>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</si>
  <si>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</si>
  <si>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</si>
  <si>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</si>
  <si>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</si>
  <si>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</si>
  <si>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</si>
  <si>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</si>
  <si>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</si>
  <si>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</si>
  <si>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</si>
  <si>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</si>
  <si>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</si>
  <si>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</si>
  <si>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</si>
  <si>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</si>
  <si>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</si>
  <si>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</si>
  <si>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</si>
  <si>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</si>
  <si>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</si>
  <si>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</si>
  <si>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</si>
  <si>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</si>
  <si>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</si>
  <si>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</si>
  <si>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</si>
  <si>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</si>
  <si>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</si>
  <si>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</si>
  <si>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</si>
  <si>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</si>
  <si>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</si>
  <si>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</si>
  <si>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</si>
  <si>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</si>
  <si>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</si>
  <si>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</si>
  <si>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</si>
  <si>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</si>
  <si>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</si>
  <si>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</si>
  <si>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</si>
  <si>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</si>
  <si>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</si>
  <si>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</si>
  <si>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</si>
  <si>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</si>
  <si>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</si>
  <si>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</si>
  <si>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</si>
  <si>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</si>
  <si>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</si>
  <si>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</si>
  <si>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</si>
  <si>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</si>
  <si>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</si>
  <si>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</si>
  <si>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</si>
  <si>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</si>
  <si>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</si>
  <si>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</si>
  <si>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</si>
  <si>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</si>
  <si>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</si>
  <si>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</si>
  <si>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</si>
  <si>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</si>
  <si>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</si>
  <si>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</si>
  <si>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</si>
  <si>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</si>
  <si>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</si>
  <si>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</si>
  <si>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</si>
  <si>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</si>
  <si>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</si>
  <si>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</si>
  <si>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</si>
  <si>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</si>
  <si>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</si>
  <si>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</si>
  <si>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</si>
  <si>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</si>
  <si>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</si>
  <si>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</si>
  <si>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</si>
  <si>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</si>
  <si>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</si>
  <si>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</si>
  <si>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</si>
  <si>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</si>
  <si>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</si>
  <si>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</si>
  <si>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</si>
  <si>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</si>
  <si>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</si>
  <si>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</si>
  <si>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</si>
  <si>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</si>
  <si>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</si>
  <si>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</si>
  <si>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</si>
  <si>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</si>
  <si>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</si>
  <si>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</si>
  <si>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</si>
  <si>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</si>
  <si>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</si>
  <si>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</si>
  <si>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</si>
  <si>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</si>
  <si>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</si>
  <si>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</si>
  <si>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</si>
  <si>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</si>
  <si>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</si>
  <si>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</si>
  <si>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</si>
  <si>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</si>
  <si>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</si>
  <si>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</si>
  <si>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</si>
  <si>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</si>
  <si>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</si>
  <si>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</si>
  <si>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</si>
  <si>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</si>
  <si>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</si>
  <si>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</si>
  <si>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</si>
  <si>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</si>
  <si>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</si>
  <si>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</si>
  <si>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</si>
  <si>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</si>
  <si>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</si>
  <si>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</si>
  <si>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</si>
  <si>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</si>
  <si>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</si>
  <si>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</si>
  <si>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</si>
  <si>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</si>
  <si>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</si>
  <si>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</si>
  <si>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</si>
  <si>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</si>
  <si>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</si>
  <si>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</si>
  <si>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</si>
  <si>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</si>
  <si>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</si>
  <si>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</si>
  <si>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</si>
  <si>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</si>
  <si>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</si>
  <si>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</si>
  <si>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</si>
  <si>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</si>
  <si>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</si>
  <si>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</si>
  <si>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</si>
  <si>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</si>
  <si>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</si>
  <si>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</si>
  <si>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</si>
  <si>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</si>
  <si>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</si>
  <si>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</si>
  <si>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</si>
  <si>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</si>
  <si>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</si>
  <si>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</si>
  <si>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</si>
  <si>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</si>
  <si>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</si>
  <si>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</si>
  <si>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</si>
  <si>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</si>
  <si>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</si>
  <si>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</si>
  <si>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</si>
  <si>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</si>
  <si>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</si>
  <si>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</si>
  <si>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</si>
  <si>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</si>
  <si>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</si>
  <si>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</si>
  <si>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</si>
  <si>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</si>
  <si>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</si>
  <si>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</si>
  <si>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</si>
  <si>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</si>
  <si>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</si>
  <si>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</si>
  <si>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</si>
  <si>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</si>
  <si>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</si>
  <si>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</si>
  <si>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</si>
  <si>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</si>
  <si>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</si>
  <si>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</si>
  <si>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</si>
  <si>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</si>
  <si>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</si>
  <si>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</si>
  <si>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</si>
  <si>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</si>
  <si>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</si>
  <si>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</si>
  <si>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</si>
  <si>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</si>
  <si>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</si>
  <si>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</si>
  <si>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</si>
  <si>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</si>
  <si>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</si>
  <si>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</si>
  <si>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</si>
  <si>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</si>
  <si>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</si>
  <si>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</si>
  <si>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</si>
  <si>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</si>
  <si>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</si>
  <si>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</si>
  <si>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</si>
  <si>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</si>
  <si>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</si>
  <si>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</si>
  <si>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</si>
  <si>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</si>
  <si>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</si>
  <si>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</si>
  <si>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</si>
  <si>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</si>
  <si>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</si>
  <si>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</si>
  <si>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</si>
  <si>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</si>
  <si>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</si>
  <si>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</si>
  <si>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</si>
  <si>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</si>
  <si>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</si>
  <si>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</si>
  <si>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</si>
  <si>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</si>
  <si>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</si>
  <si>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</si>
  <si>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</si>
  <si>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</si>
  <si>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</si>
  <si>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</si>
  <si>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</si>
  <si>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</si>
  <si>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</si>
  <si>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</si>
  <si>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</si>
  <si>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</si>
  <si>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</si>
  <si>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</si>
  <si>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</si>
  <si>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</si>
  <si>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</si>
  <si>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</si>
  <si>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</si>
  <si>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</si>
  <si>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</si>
  <si>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</si>
  <si>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</si>
  <si>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</si>
  <si>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</si>
  <si>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</si>
  <si>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</si>
  <si>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</si>
  <si>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</si>
  <si>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</si>
  <si>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</si>
  <si>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</si>
  <si>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</si>
  <si>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</si>
  <si>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</si>
  <si>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</si>
  <si>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</si>
  <si>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</si>
  <si>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</si>
  <si>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</si>
  <si>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</si>
  <si>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</si>
  <si>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</si>
  <si>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</si>
  <si>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</si>
  <si>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</si>
  <si>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</si>
  <si>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</si>
  <si>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</si>
  <si>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</si>
  <si>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</si>
  <si>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</si>
  <si>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</si>
  <si>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</si>
  <si>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</si>
  <si>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</si>
  <si>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</si>
  <si>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</si>
  <si>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</si>
  <si>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</si>
  <si>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</si>
  <si>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</si>
  <si>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</si>
  <si>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</si>
  <si>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</si>
  <si>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</si>
  <si>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</si>
  <si>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</si>
  <si>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</si>
  <si>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</si>
  <si>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</si>
  <si>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</si>
  <si>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</si>
  <si>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</si>
  <si>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</si>
  <si>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</si>
  <si>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</si>
  <si>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</si>
  <si>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</si>
  <si>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</si>
  <si>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</si>
  <si>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</si>
  <si>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</si>
  <si>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</si>
  <si>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</si>
  <si>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</si>
  <si>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</si>
  <si>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</si>
  <si>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</si>
  <si>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</si>
  <si>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</si>
  <si>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</si>
  <si>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</si>
  <si>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</si>
  <si>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</si>
  <si>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</si>
  <si>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</si>
  <si>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</si>
  <si>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</si>
  <si>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</si>
  <si>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</si>
  <si>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</si>
  <si>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</si>
  <si>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</si>
  <si>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</si>
  <si>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</si>
  <si>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</si>
  <si>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</si>
  <si>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</si>
  <si>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</si>
  <si>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</si>
  <si>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</si>
  <si>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</si>
  <si>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</si>
  <si>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</si>
  <si>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</si>
  <si>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</si>
  <si>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</si>
  <si>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</si>
  <si>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</si>
  <si>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</si>
  <si>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</si>
  <si>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</si>
  <si>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</si>
  <si>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</si>
  <si>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</si>
  <si>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</si>
  <si>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</si>
  <si>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</si>
  <si>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</si>
  <si>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</si>
  <si>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</si>
  <si>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</si>
  <si>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</si>
  <si>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</si>
  <si>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</si>
  <si>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</si>
  <si>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</si>
  <si>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</si>
  <si>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</si>
  <si>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</si>
  <si>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</si>
  <si>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</si>
  <si>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</si>
  <si>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</si>
  <si>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</si>
  <si>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</si>
  <si>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</si>
  <si>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</si>
  <si>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</si>
  <si>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</si>
  <si>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</si>
  <si>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</si>
  <si>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</si>
  <si>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</si>
  <si>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</si>
  <si>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</si>
  <si>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</si>
  <si>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</si>
  <si>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</si>
  <si>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</si>
  <si>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</si>
  <si>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</si>
  <si>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</si>
  <si>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</si>
  <si>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</si>
  <si>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</si>
  <si>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</si>
  <si>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</si>
  <si>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</si>
  <si>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</si>
  <si>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</si>
  <si>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</si>
  <si>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</si>
  <si>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</si>
  <si>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</si>
  <si>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</si>
  <si>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</si>
  <si>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</si>
  <si>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</si>
  <si>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</si>
  <si>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</si>
  <si>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</si>
  <si>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</si>
  <si>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</si>
  <si>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</si>
  <si>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</si>
  <si>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</si>
  <si>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</si>
  <si>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</si>
  <si>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</si>
  <si>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</si>
  <si>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</si>
  <si>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</si>
  <si>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</si>
  <si>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</si>
  <si>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</si>
  <si>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</si>
  <si>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</si>
  <si>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</si>
  <si>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</si>
  <si>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</si>
  <si>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</si>
  <si>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</si>
  <si>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</si>
  <si>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</si>
  <si>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</si>
  <si>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</si>
  <si>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</si>
  <si>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</si>
  <si>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</si>
  <si>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</si>
  <si>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</si>
  <si>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</si>
  <si>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</si>
  <si>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</si>
  <si>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</si>
  <si>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</si>
  <si>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</si>
  <si>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</si>
  <si>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</si>
  <si>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</si>
  <si>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</si>
  <si>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</si>
  <si>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</si>
  <si>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</si>
  <si>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</si>
  <si>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</si>
  <si>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</si>
  <si>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</si>
  <si>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</si>
  <si>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</si>
  <si>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</si>
  <si>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</si>
  <si>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</si>
  <si>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</si>
  <si>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</si>
  <si>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</si>
  <si>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</si>
  <si>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</si>
  <si>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</si>
  <si>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</si>
  <si>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</si>
  <si>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</si>
  <si>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</si>
  <si>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</si>
  <si>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</si>
  <si>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</si>
  <si>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</si>
  <si>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</si>
  <si>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</si>
  <si>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</si>
  <si>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</si>
  <si>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</si>
  <si>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</si>
  <si>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</si>
  <si>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</si>
  <si>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</si>
  <si>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</si>
  <si>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</si>
  <si>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</si>
  <si>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</si>
  <si>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</si>
  <si>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</si>
  <si>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</si>
  <si>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</si>
  <si>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</si>
  <si>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</si>
  <si>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</si>
  <si>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</si>
  <si>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</si>
  <si>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</si>
  <si>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</si>
  <si>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</si>
  <si>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</si>
  <si>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</si>
  <si>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</si>
  <si>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</si>
  <si>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</si>
  <si>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</si>
  <si>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</si>
  <si>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</si>
  <si>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</si>
  <si>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</si>
  <si>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</si>
  <si>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</si>
  <si>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</si>
  <si>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</si>
  <si>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</si>
  <si>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</si>
  <si>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</si>
  <si>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</si>
  <si>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</si>
  <si>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</si>
  <si>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</si>
  <si>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</si>
  <si>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</si>
  <si>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</si>
  <si>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</si>
  <si>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</si>
  <si>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</si>
  <si>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</si>
  <si>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</si>
  <si>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</si>
  <si>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</si>
  <si>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</si>
  <si>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</si>
  <si>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</si>
  <si>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</si>
  <si>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</si>
  <si>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</si>
  <si>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</si>
  <si>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</si>
  <si>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</si>
  <si>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</si>
  <si>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</si>
  <si>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</si>
  <si>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</si>
  <si>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</si>
  <si>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</si>
  <si>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</si>
  <si>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</si>
  <si>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</si>
  <si>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</si>
  <si>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</si>
  <si>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</si>
  <si>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</si>
  <si>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</si>
  <si>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</si>
  <si>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</si>
  <si>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</si>
  <si>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</si>
  <si>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</si>
  <si>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</si>
  <si>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</si>
  <si>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</si>
  <si>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</si>
  <si>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</si>
  <si>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</si>
  <si>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</si>
  <si>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</si>
  <si>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</si>
  <si>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</si>
  <si>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</si>
  <si>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</si>
  <si>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</si>
  <si>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</si>
  <si>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</si>
  <si>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</si>
  <si>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</si>
  <si>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</si>
  <si>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</si>
  <si>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</si>
  <si>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</si>
  <si>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</si>
  <si>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</si>
  <si>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</si>
  <si>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</si>
  <si>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</si>
  <si>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</si>
  <si>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</si>
  <si>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</si>
  <si>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</si>
  <si>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</si>
  <si>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</si>
  <si>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</si>
  <si>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</si>
  <si>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</si>
  <si>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</si>
  <si>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</si>
  <si>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</si>
  <si>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</si>
  <si>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</si>
  <si>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</si>
  <si>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</si>
  <si>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</si>
  <si>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</si>
  <si>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</si>
  <si>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</si>
  <si>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</si>
  <si>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</si>
  <si>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</si>
  <si>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</si>
  <si>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</si>
  <si>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</si>
  <si>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</si>
  <si>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</si>
  <si>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</si>
  <si>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</si>
  <si>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</si>
  <si>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</si>
  <si>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</si>
  <si>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</si>
  <si>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</si>
  <si>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</si>
  <si>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</si>
  <si>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</si>
  <si>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</si>
  <si>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</si>
  <si>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</si>
  <si>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</si>
  <si>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</si>
  <si>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</si>
  <si>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</si>
  <si>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</si>
  <si>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</si>
  <si>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</si>
  <si>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</si>
  <si>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</si>
  <si>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</si>
  <si>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</si>
  <si>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</si>
  <si>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</si>
  <si>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</si>
  <si>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</si>
  <si>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</si>
  <si>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</si>
  <si>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</si>
  <si>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</si>
  <si>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</si>
  <si>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</si>
  <si>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</si>
  <si>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</si>
  <si>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</si>
  <si>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</si>
  <si>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</si>
  <si>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</si>
  <si>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</si>
  <si>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</si>
  <si>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</si>
  <si>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</si>
  <si>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</si>
  <si>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</si>
  <si>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</si>
  <si>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</si>
  <si>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</si>
  <si>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</si>
  <si>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</si>
  <si>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</si>
  <si>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</si>
  <si>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</si>
  <si>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</si>
  <si>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</si>
  <si>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</si>
  <si>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</si>
  <si>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</si>
  <si>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</si>
  <si>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</si>
  <si>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</si>
  <si>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</si>
  <si>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</si>
  <si>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</si>
  <si>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</si>
  <si>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</si>
  <si>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</si>
  <si>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</si>
  <si>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</si>
  <si>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</si>
  <si>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</si>
  <si>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</si>
  <si>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</si>
  <si>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</si>
  <si>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</si>
  <si>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</si>
  <si>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</si>
  <si>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</si>
  <si>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</si>
  <si>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</si>
  <si>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</si>
  <si>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</si>
  <si>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</si>
  <si>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</si>
  <si>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</si>
  <si>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</si>
  <si>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</si>
  <si>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</si>
  <si>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</si>
  <si>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</si>
  <si>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</si>
  <si>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</si>
  <si>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</si>
  <si>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</si>
  <si>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</si>
  <si>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</si>
  <si>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</si>
  <si>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</si>
  <si>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</si>
  <si>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</si>
  <si>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</si>
  <si>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</si>
  <si>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</si>
  <si>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</si>
  <si>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</si>
  <si>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</si>
  <si>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</si>
  <si>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</si>
  <si>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</si>
  <si>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</si>
  <si>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</si>
  <si>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</si>
  <si>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</si>
  <si>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</si>
  <si>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</si>
  <si>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</si>
  <si>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</si>
  <si>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</si>
  <si>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</si>
  <si>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</si>
  <si>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</si>
  <si>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</si>
  <si>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</si>
  <si>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</si>
  <si>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</si>
  <si>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</si>
  <si>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</si>
  <si>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</si>
  <si>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</si>
  <si>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</si>
  <si>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</si>
  <si>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</si>
  <si>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</si>
  <si>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</si>
  <si>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</si>
  <si>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</si>
  <si>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</si>
  <si>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</si>
  <si>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</si>
  <si>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</si>
  <si>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</si>
  <si>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</si>
  <si>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</si>
  <si>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</si>
  <si>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</si>
  <si>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</si>
  <si>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</si>
  <si>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</si>
  <si>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</si>
  <si>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</si>
  <si>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</si>
  <si>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</si>
  <si>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</si>
  <si>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</si>
  <si>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</si>
  <si>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</si>
  <si>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</si>
  <si>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</si>
  <si>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</si>
  <si>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</si>
  <si>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</si>
  <si>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</si>
  <si>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</si>
  <si>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</si>
  <si>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</si>
  <si>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</si>
  <si>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</si>
  <si>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70 min</t>
  </si>
  <si>
    <t>PCM-20251104-00001419</t>
  </si>
  <si>
    <t>ETA 60 km</t>
  </si>
  <si>
    <t>afl2778</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</si>
  <si>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</si>
  <si>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</si>
  <si>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</si>
  <si>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</si>
  <si>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</si>
  <si>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</si>
  <si>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</si>
  <si>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</si>
  <si>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</si>
  <si>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PCM-20251104-00001297</t>
  </si>
  <si>
    <t>EM Team on the way ETA: 40 Mins</t>
  </si>
  <si>
    <t>PCM-20251104-00001376</t>
  </si>
  <si>
    <t>EM Team on the way ETA: 60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</si>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</sst>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8" totalsRowShown="0" headerRowDxfId="157" dataDxfId="156" headerRowBorderDxfId="154" tableBorderDxfId="155" totalsRowBorderDxfId="153">
  <autoFilter ref="A1:CJ1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5" totalsRowShown="0" headerRowDxfId="31" dataDxfId="30" headerRowBorderDxfId="28" tableBorderDxfId="29">
  <autoFilter ref="A1:L3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302.65053472221916</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3.3509259257698432E-2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45965.598960648145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45965.598960648145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45965.598960648145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45965.598960648145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45965.598960648145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45965.598960648145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45965.598960648145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45965.598960648145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45965.598960648145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45965.598960648145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45965.598960648145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45965.598960648145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45965.598960648145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45965.598960648145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45965.598960648145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45965.598960648145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45965.598960648145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45965.598960648145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45965.598960648145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45965.598960648145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45965.598960648145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45965.598960648145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45965.598960648145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45965.598960648145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45965.598960648145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45965.598960648145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45965.598960648145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45965.598960648145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45965.598960648145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45965.598960648145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45965.598960648145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45965.598960648145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45965.598960648145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45965.598960648145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45965.598960648145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45965.598960648145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45965.598960648145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45965.598960648145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45965.598960648145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45965.598960648145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45965.598960648145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45965.598960648145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45965.598960648145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45965.598960648145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45965.598960648145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45965.598960648145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45965.598960648145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45965.598960648145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45965.598960648145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45965.598960648145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45965.598960648145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45965.598960648145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45965.598960648145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45965.598960648145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45965.598960648145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45965.598960648145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45965.598960648145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45965.598960648145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45965.598960648145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45965.598960648145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45965.598960648145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45965.598960648145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45965.598960648145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45965.598960648145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45965.598960648145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45965.598960648145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45965.598960648145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45965.598960648145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45965.598960648145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45965.598960648145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45965.598960648145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45965.598960648145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45965.598960648145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45965.598960648145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45965.598960648145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45965.598960648145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45965.598960648145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45965.598960648145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45965.598960648145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45965.598960648145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45965.598960648145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45965.598960648145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45965.598960648145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45965.598960648145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45965.598960648145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45965.598960648145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45965.598960648145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45965.598960648145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45965.598960648145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45965.598960648145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45965.598960648145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45965.598960648145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45965.598960648145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45965.598960648145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45965.598960648145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45965.598960648145</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45965.598960648145</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D19DC114-596D-4805-B0F8-84673B498E1C}"/>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8"/>
  <sheetViews>
    <sheetView tabSelected="1" workbookViewId="0">
      <selection activeCell="D8" sqref="D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140.59912268518383</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6.8568773148144828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2</v>
      </c>
      <c r="D5" s="18" t="s">
        <v>8987</v>
      </c>
      <c r="E5" s="113" t="s">
        <v>39021</v>
      </c>
      <c r="F5" s="114">
        <v>45965.587280092594</v>
      </c>
      <c r="G5" s="115">
        <f ca="1">IFERROR(NOW()-F5,"-")</f>
        <v>1.1680555551720317E-2</v>
      </c>
      <c r="H5" s="114">
        <v>45965.574270833335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26249</v>
      </c>
      <c r="E6" s="113" t="s">
        <v>39021</v>
      </c>
      <c r="F6" s="114">
        <v>45965.58693287037</v>
      </c>
      <c r="G6" s="115">
        <f ca="1">IFERROR(NOW()-F6,"-")</f>
        <v>1.2027777775074355E-2</v>
      </c>
      <c r="H6" s="114">
        <v>45965.581076388888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8" t="s">
        <v>39113</v>
      </c>
      <c r="E7" s="113"/>
      <c r="F7" s="114"/>
      <c r="G7" s="115">
        <f ca="1">IFERROR(NOW()-F7,"-")</f>
        <v>45965.598960648145</v>
      </c>
      <c r="H7" s="114"/>
      <c r="I7" s="18" t="str">
        <f>IFERROR(VLOOKUP(D7,DB!A:F,6,0),"")</f>
        <v>SCECO</v>
      </c>
      <c r="J7" s="18" t="str">
        <f>IFERROR(VLOOKUP(D7,DB!A:G,7,0),"")</f>
        <v>Good+Good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45965.598960648145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45965.598960648145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45965.598960648145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45965.598960648145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45965.598960648145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45965.598960648145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45965.598960648145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45965.598960648145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45965.598960648145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45965.598960648145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45965.598960648145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45965.598960648145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45965.598960648145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45965.598960648145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45965.598960648145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45965.598960648145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45965.598960648145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45965.598960648145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45965.598960648145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45965.598960648145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45965.598960648145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45965.598960648145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45965.598960648145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45965.598960648145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45965.598960648145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45965.598960648145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45965.598960648145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45965.598960648145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45965.598960648145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45965.598960648145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45965.598960648145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45965.598960648145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45965.598960648145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45965.598960648145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45965.598960648145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45965.598960648145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45965.598960648145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45965.598960648145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45965.598960648145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45965.598960648145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45965.598960648145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45965.598960648145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45965.598960648145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45965.598960648145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45965.598960648145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45965.598960648145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45965.598960648145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45965.598960648145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45965.598960648145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45965.598960648145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45965.598960648145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45965.598960648145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45965.598960648145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45965.598960648145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45965.598960648145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45965.598960648145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45965.598960648145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45965.598960648145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45965.598960648145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45965.598960648145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45965.598960648145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45965.598960648145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45965.598960648145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45965.598960648145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45965.598960648145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45965.598960648145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45965.598960648145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45965.598960648145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45965.598960648145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45965.598960648145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45965.598960648145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45965.598960648145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45965.598960648145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45965.598960648145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45965.598960648145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45965.598960648145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45965.598960648145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45965.598960648145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45965.598960648145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45965.598960648145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45965.598960648145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45965.598960648145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45965.598960648145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45965.598960648145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45965.598960648145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45965.598960648145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45965.598960648145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45965.598960648145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45965.598960648145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45965.598960648145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45965.598960648145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45965.598960648145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45965.598960648145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45965.598960648145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45965.598960648145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45965.598960648145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45965.598960648145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45965.598960648145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45965.598960648145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45965.598960648145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45965.598960648145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45965.598960648145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45965.598960648145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45965.598960648145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45965.598960648145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45965.598960648145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45965.598960648145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45965.598960648145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45965.598960648145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45965.598960648145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60"/>
      <c r="B118" s="161" t="str">
        <f>IFERROR(VLOOKUP(D118,DB!A:K,11,0),"")</f>
        <v/>
      </c>
      <c r="C118" s="161"/>
      <c r="D118" s="161"/>
      <c r="E118" s="162"/>
      <c r="F118" s="163"/>
      <c r="G118" s="164">
        <f ca="1">IFERROR(NOW()-F118,"-")</f>
        <v>45965.598960648145</v>
      </c>
      <c r="H118" s="163"/>
      <c r="I118" s="161" t="str">
        <f>IFERROR(VLOOKUP(D118,DB!A:F,6,0),"")</f>
        <v/>
      </c>
      <c r="J118" s="161" t="str">
        <f>IFERROR(VLOOKUP(D118,DB!A:G,7,0),"")</f>
        <v/>
      </c>
      <c r="K118" s="165"/>
      <c r="L118" s="161" t="str">
        <f>IFERROR(VLOOKUP(D118,DB!A:I,9,0),"")</f>
        <v/>
      </c>
      <c r="M118" s="161"/>
      <c r="N118" s="161"/>
      <c r="O118" s="161"/>
      <c r="P118" s="161"/>
      <c r="Q118" s="161"/>
      <c r="R118" s="161"/>
      <c r="S118" s="161"/>
      <c r="T118" s="161"/>
      <c r="U118" s="161"/>
      <c r="V118" s="161"/>
      <c r="W118" s="161"/>
      <c r="X118" s="161"/>
      <c r="Y118" s="161"/>
      <c r="Z118" s="161"/>
      <c r="AA118" s="161"/>
      <c r="AB118" s="161"/>
      <c r="AC118" s="161"/>
      <c r="AD118" s="161"/>
      <c r="AE118" s="161"/>
      <c r="AF118" s="161"/>
      <c r="AG118" s="161"/>
      <c r="AH118" s="161"/>
      <c r="AI118" s="161"/>
      <c r="AJ118" s="161"/>
      <c r="AK118" s="161"/>
      <c r="AL118" s="161"/>
      <c r="AM118" s="161"/>
      <c r="AN118" s="161"/>
      <c r="AO118" s="161"/>
      <c r="AP118" s="161"/>
      <c r="AQ118" s="161"/>
      <c r="AR118" s="161"/>
      <c r="AS118" s="161"/>
      <c r="AT118" s="161"/>
      <c r="AU118" s="161"/>
      <c r="AV118" s="161"/>
      <c r="AW118" s="161"/>
      <c r="AX118" s="161"/>
      <c r="AY118" s="161"/>
      <c r="AZ118" s="161"/>
      <c r="BA118" s="161"/>
      <c r="BB118" s="161"/>
      <c r="BC118" s="161"/>
      <c r="BD118" s="161"/>
      <c r="BE118" s="161"/>
      <c r="BF118" s="161"/>
      <c r="BG118" s="161"/>
      <c r="BH118" s="161"/>
      <c r="BI118" s="161"/>
      <c r="BJ118" s="161"/>
      <c r="BK118" s="161"/>
      <c r="BL118" s="161"/>
      <c r="BM118" s="161"/>
      <c r="BN118" s="161"/>
      <c r="BO118" s="161"/>
      <c r="BP118" s="161"/>
      <c r="BQ118" s="161"/>
      <c r="BR118" s="161"/>
      <c r="BS118" s="161"/>
      <c r="BT118" s="161"/>
      <c r="BU118" s="161"/>
      <c r="BV118" s="161"/>
      <c r="BW118" s="161"/>
      <c r="BX118" s="161"/>
      <c r="BY118" s="161"/>
      <c r="BZ118" s="161"/>
      <c r="CA118" s="161"/>
      <c r="CB118" s="161"/>
      <c r="CC118" s="161"/>
      <c r="CD118" s="161"/>
      <c r="CE118" s="161"/>
      <c r="CF118" s="161"/>
      <c r="CG118" s="161"/>
      <c r="CH118" s="161"/>
      <c r="CI118" s="161"/>
      <c r="CJ118" s="166"/>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45965.598960648145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45965.598960648145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45965.598960648145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45965.598960648145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45965.598960648145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45965.598960648145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45965.598960648145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45965.598960648145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45965.598960648145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45965.598960648145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45965.598960648145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45965.598960648145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45965.598960648145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45965.598960648145</v>
      </c>
      <c r="H15" s="22" t="s">
        <v>39114</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45965.598960648145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45965.598960648145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45965.598960648145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45965.598960648145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45965.598960648145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45965.598960648145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45965.598960648145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45965.598960648145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45965.598960648145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45965.598960648145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45965.598960648145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45965.598960648145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45965.598960648145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45965.598960648145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45965.598960648145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45965.598960648145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45965.598960648145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45965.598960648145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45965.598960648145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45965.598960648145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45965.598960648145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45965.598960648145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45965.598960648145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45965.598960648145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45965.598960648145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45965.598960648145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45965.598960648145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45965.598960648145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45965.598960648145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45965.598960648145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45965.598960648145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45965.598960648145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45965.598960648145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45965.598960648145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45965.598960648145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45965.598960648145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45965.598960648145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45965.598960648145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45965.598960648145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45965.598960648145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45965.598960648145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45965.598960648145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45965.598960648145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45965.598960648145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45965.598960648145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45965.598960648145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45965.598960648145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45965.598960648145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45965.598960648145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45965.598960648145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45965.598960648145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45965.598960648145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45965.598960648145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45965.598960648145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45965.598960648145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45965.598960648145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45965.598960648145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45965.598960648145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45965.598960648145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45965.598960648145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45965.598960648145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45965.598960648145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45965.598960648145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45965.598960648145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45965.598960648145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45965.598960648145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45965.598960648145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45965.598960648145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45965.598960648145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45965.598960648145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45965.598960648145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45965.598960648145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45965.598960648145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45965.598960648145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45965.598960648145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45965.598960648145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45965.598960648145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45965.598960648145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45965.598960648145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45965.598960648145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45965.598960648145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45965.598960648145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45965.598960648145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45965.598960648145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45965.598960648145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45965.598960648145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45965.598960648145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45965.598960648145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45965.598960648145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45965.598960648145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45965.598960648145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45965.598960648145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45965.598960648145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45965.598960648145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45965.598960648145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45965.598960648145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45965.598960648145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45965.598960648145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45965.598960648145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45965.598960648145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45965.598960648145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45965.598960648145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45965.598960648145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45965.598960648145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45965.598960648145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45965.598960648145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45965.598960648145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45965.598960648145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45965.598960648145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45965.598960648145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45965.598960648145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45965.598960648145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45965.598960648145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45965.598960648145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45965.598960648145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45965.598960648145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45965.598960648145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45965.598960648145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45965.598960648145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45965.598960648145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45965.598960648145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45965.598960648145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45965.598960648145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45965.598960648145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45965.598960648145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45965.598960648145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45965.598960648145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45965.598960648145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45965.598960648145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45965.598960648145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45965.598960648145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45965.598960648145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45965.598960648145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45965.598960648145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45965.598960648145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45965.598960648145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45965.598960648145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45965.598960648145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45965.598960648145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45965.598960648145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45965.598960648145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45965.598960648145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45965.598960648145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45965.598960648145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45965.598960648145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45965.598960648145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45965.598960648145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45965.598960648145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45965.598960648145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45965.598960648145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45965.598960648145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45965.598960648145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45965.598960648145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45965.598960648145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45965.598960648145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45965.598960648145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45965.598960648145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45965.598960648145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45965.598960648145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45965.598960648145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45965.598960648145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45965.598960648145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45965.598960648145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45965.598960648145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45965.598960648145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45965.598960648145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45965.598960648145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45965.598960648145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45965.598960648145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45965.598960648145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45965.598960648145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45965.598960648145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45965.598960648145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45965.598960648145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45965.598960648145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45965.598960648145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45965.598960648145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45965.598960648145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45965.598960648145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45965.598960648145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45965.598960648145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45965.598960648145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45965.598960648145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45965.598960648145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45965.598960648145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45965.598960648145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45965.598960648145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45965.598960648145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45965.598960648145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45965.598960648145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45965.598960648145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45965.598960648145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45965.598960648145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45965.598960648145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45965.598960648145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45965.598960648145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45965.598960648145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45965.598960648145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45965.598960648145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45965.598960648145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45965.598960648145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45965.598960648145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45965.598960648145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45965.598960648145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45965.598960648145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45965.598960648145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45965.598960648145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45965.598960648145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45965.598960648145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45965.598960648145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45965.598960648145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45965.598960648145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45965.598960648145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45965.598960648145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45965.598960648145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45965.598960648145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45965.598960648145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45965.598960648145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45965.598960648145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45965.598960648145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45965.598960648145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45965.598960648145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45965.598960648145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45965.598960648145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45965.598960648145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45965.598960648145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45965.598960648145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45965.598960648145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45965.598960648145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45965.598960648145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45965.598960648145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45965.598960648145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45965.598960648145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45965.598960648145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45965.598960648145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45965.598960648145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45965.598960648145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45965.598960648145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45965.598960648145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45965.598960648145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45965.598960648145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45965.598960648145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45965.598960648145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45965.598960648145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45965.598960648145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45965.598960648145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45965.598960648145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45965.598960648145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45965.598960648145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45965.598960648145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45965.598960648145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45965.598960648145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45965.598960648145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45965.598960648145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45965.598960648145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45965.598960648145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45965.598960648145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45965.598960648145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45965.598960648145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45965.598960648145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45965.598960648145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45965.598960648145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45965.598960648145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45965.598960648145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45965.598960648145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45965.598960648145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45965.598960648145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45965.598960648145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45965.598960648145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45965.598960648145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45965.598960648145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45965.598960648145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45965.598960648145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45965.598960648145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45965.598960648145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45965.598960648145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45965.598960648145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45965.598960648145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45965.598960648145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45965.598960648145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45965.598960648145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45965.598960648145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45965.598960648145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45965.598960648145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45965.598960648145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45965.598960648145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45965.598960648145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45965.598960648145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45965.598960648145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45965.598960648145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45965.598960648145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45965.598960648145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45965.598960648145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45965.598960648145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45965.598960648145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45965.598960648145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45965.598960648145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45965.598960648145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45965.598960648145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45965.598960648145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45965.598960648145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45965.598960648145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45965.598960648145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45965.598960648145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45965.598960648145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45965.598960648145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45965.598960648145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45965.598960648145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45965.598960648145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45965.598960648145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45965.598960648145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45965.598960648145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45965.598960648145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45965.598960648145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45965.598960648145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45965.598960648145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45965.598960648145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45965.598960648145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45965.598960648145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45965.598960648145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45965.598960648145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45965.598960648145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45965.598960648145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45965.598960648145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45965.598960648145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45965.598960648145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45965.598960648145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45965.598960648145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45965.598960648145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45965.598960648145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45965.598960648145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45965.598960648145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45965.598960648145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45965.598960648145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45965.598960648145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45965.598960648145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45965.598960648145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45965.598960648145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45965.598960648145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45965.598960648145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45965.598960648145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45965.598960648145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45965.598960648145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45965.598960648145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45965.598960648145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45965.598960648145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45965.598960648145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45965.598960648145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45965.598960648145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45965.598960648145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45965.598960648145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45965.598960648145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45965.598960648145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45965.598960648145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45965.598960648145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45965.598960648145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45965.598960648145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45965.598960648145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45965.598960648145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45965.598960648145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45965.598960648145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45965.598960648145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45965.598960648145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45965.598960648145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45965.598960648145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45965.598960648145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45965.598960648145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45965.598960648145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45965.598960648145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45965.598960648145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45965.598960648145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45965.598960648145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45965.598960648145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45965.598960648145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45965.598960648145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45965.598960648145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45965.598960648145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45965.598960648145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45965.598960648145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45965.598960648145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45965.598960648145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45965.598960648145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45965.598960648145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45965.598960648145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45965.598960648145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45965.598960648145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45965.598960648145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45965.598960648145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45965.598960648145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45965.598960648145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45965.598960648145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45965.598960648145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45965.598960648145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45965.598960648145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45965.598960648145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45965.598960648145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45965.598960648145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45965.598960648145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45965.598960648145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45965.598960648145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45965.598960648145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45965.598960648145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45965.598960648145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45965.598960648145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45965.598960648145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45965.598960648145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45965.598960648145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45965.598960648145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45965.598960648145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45965.598960648145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45965.598960648145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45965.598960648145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45965.598960648145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45965.598960648145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45965.598960648145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45965.598960648145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45965.598960648145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45965.598960648145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45965.598960648145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45965.598960648145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45965.598960648145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45965.598960648145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45965.598960648145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45965.598960648145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45965.598960648145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45965.598960648145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45965.598960648145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45965.598960648145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45965.598960648145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45965.598960648145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45965.598960648145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45965.598960648145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45965.598960648145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45965.598960648145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45965.598960648145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45965.598960648145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45965.598960648145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45965.598960648145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45965.598960648145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45965.598960648145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45965.598960648145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45965.598960648145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45965.598960648145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45965.598960648145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45965.598960648145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45965.598960648145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45965.598960648145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45965.598960648145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45965.598960648145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45965.598960648145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45965.598960648145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45965.598960648145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45965.598960648145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45965.598960648145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45965.598960648145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45965.598960648145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45965.598960648145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45965.598960648145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45965.598960648145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45965.598960648145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45965.598960648145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45965.598960648145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45965.598960648145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45965.598960648145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45965.598960648145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45965.598960648145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45965.598960648145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45965.598960648145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45965.598960648145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45965.598960648145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45965.598960648145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45965.598960648145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45965.598960648145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45965.598960648145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45965.598960648145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45965.598960648145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45965.598960648145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45965.598960648145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45965.598960648145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45965.598960648145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45965.598960648145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45965.598960648145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45965.598960648145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45965.598960648145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45965.598960648145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45965.598960648145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45965.598960648145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45965.598960648145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45965.598960648145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45965.598960648145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45965.598960648145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45965.598960648145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45965.598960648145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45965.598960648145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45965.598960648145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45965.598960648145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45965.598960648145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45965.598960648145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45965.598960648145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45965.598960648145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45965.598960648145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45965.598960648145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45965.598960648145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45965.598960648145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45965.598960648145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45965.598960648145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45965.598960648145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45965.598960648145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45965.598960648145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45965.598960648145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45965.598960648145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45965.598960648145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45965.598960648145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45965.598960648145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45965.598960648145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45965.598960648145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45965.598960648145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45965.598960648145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45965.598960648145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45965.598960648145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45965.598960648145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45965.598960648145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45965.598960648145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45965.598960648145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45965.598960648145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45965.598960648145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45965.598960648145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45965.598960648145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45965.598960648145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45965.598960648145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45965.598960648145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45965.598960648145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45965.598960648145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45965.598960648145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45965.598960648145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45965.598960648145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45965.598960648145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45965.598960648145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45965.598960648145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45965.598960648145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45965.598960648145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45965.598960648145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45965.598960648145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45965.598960648145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45965.598960648145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45965.598960648145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45965.598960648145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45965.598960648145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45965.598960648145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45965.598960648145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45965.598960648145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45965.598960648145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45965.598960648145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45965.598960648145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45965.598960648145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45965.598960648145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45965.598960648145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45965.598960648145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45965.598960648145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45965.598960648145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45965.598960648145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45965.598960648145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45965.598960648145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45965.598960648145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45965.598960648145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45965.598960648145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45965.598960648145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45965.598960648145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45965.598960648145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45965.598960648145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45965.598960648145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45965.598960648145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45965.598960648145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45965.598960648145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45965.598960648145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45965.598960648145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45965.598960648145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45965.598960648145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45965.598960648145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45965.598960648145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45965.598960648145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45965.598960648145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45965.598960648145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45965.598960648145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45965.598960648145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45965.598960648145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45965.598960648145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45965.598960648145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45965.598960648145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45965.598960648145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45965.598960648145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45965.598960648145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45965.598960648145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45965.598960648145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45965.598960648145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45965.598960648145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45965.598960648145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45965.598960648145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45965.598960648145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45965.598960648145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45965.598960648145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45965.598960648145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45965.598960648145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45965.598960648145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45965.598960648145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45965.598960648145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45965.598960648145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45965.598960648145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45965.598960648145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45965.598960648145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45965.598960648145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45965.598960648145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45965.598960648145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45965.598960648145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45965.598960648145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45965.598960648145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45965.598960648145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45965.598960648145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45965.598960648145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45965.598960648145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45965.598960648145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45965.598960648145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45965.598960648145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45965.598960648145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45965.598960648145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45965.598960648145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45965.598960648145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45965.598960648145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45965.598960648145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45965.598960648145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45965.598960648145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45965.598960648145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45965.598960648145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45965.598960648145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45965.598960648145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45965.598960648145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45965.598960648145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45965.598960648145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45965.598960648145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45965.598960648145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45965.598960648145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45965.598960648145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45965.598960648145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45965.598960648145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45965.598960648145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45965.598960648145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45965.598960648145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45965.598960648145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45965.598960648145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45965.598960648145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45965.598960648145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45965.598960648145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45965.598960648145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45965.598960648145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45965.598960648145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45965.598960648145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45965.598960648145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45965.598960648145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45965.598960648145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45965.598960648145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45965.598960648145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45965.598960648145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45965.598960648145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45965.598960648145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45965.598960648145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45965.598960648145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45965.598960648145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45965.598960648145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45965.598960648145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45965.598960648145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45965.598960648145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45965.598960648145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45965.598960648145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45965.598960648145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45965.598960648145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45965.598960648145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45965.598960648145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45965.598960648145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45965.598960648145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45965.598960648145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45965.598960648145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45965.598960648145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45965.598960648145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45965.598960648145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45965.598960648145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45965.598960648145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45965.598960648145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45965.598960648145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45965.598960648145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45965.598960648145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45965.598960648145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45965.598960648145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45965.598960648145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45965.598960648145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45965.598960648145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45965.598960648145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45965.598960648145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45965.598960648145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45965.598960648145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45965.598960648145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45965.598960648145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45965.598960648145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45965.598960648145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45965.598960648145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45965.598960648145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45965.598960648145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45965.598960648145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45965.598960648145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45965.598960648145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45965.598960648145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45965.598960648145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45965.598960648145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45965.598960648145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45965.598960648145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45965.598960648145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45965.598960648145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45965.598960763891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45965.598960763891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45965.598960763891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45965.598960763891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45965.598960763891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45965.598960763891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45965.598960763891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45965.598960763891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45965.598960763891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45965.598960763891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45965.598960763891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45965.598960763891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45965.598960763891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45965.598960763891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45965.598960763891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45965.598960763891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45965.598960763891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45965.598960763891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45965.598960763891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45965.598960763891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45965.598960763891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45965.598960763891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45965.598960763891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45965.598960763891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45965.598960763891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45965.598960763891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45965.598960763891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45965.598960763891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45965.598960763891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45965.598960763891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45965.598960763891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45965.598960763891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45965.598960763891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45965.598960763891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45965.598960763891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45965.598960763891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45965.598960763891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45965.598960763891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45965.598960763891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45965.598960763891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45965.598960763891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45965.598960763891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45965.598960763891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45965.598960763891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45965.598960763891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45965.598960763891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45965.598960763891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45965.598960763891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45965.598960763891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45965.598960763891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45965.598960763891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45965.598960763891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45965.598960763891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45965.598960763891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45965.598960763891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45965.598960763891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45965.598960763891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45965.598960763891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45965.598960763891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45965.598960763891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45965.598960763891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45965.598960763891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45965.598960763891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45965.598960763891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45965.598960763891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45965.598960763891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45965.598960763891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45965.598960763891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45965.598960763891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45965.598960763891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45965.598960763891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45965.598960763891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45965.598960763891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45965.598960763891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45965.598960763891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45965.598960763891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45965.598960763891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45965.598960763891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45965.598960763891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45965.598960763891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45965.598960763891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45965.598960763891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45965.598960763891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45965.598960763891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45965.598960763891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45965.598960763891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45965.598960763891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45965.598960763891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45965.598960763891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45965.598960763891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45965.598960763891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45965.598960763891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45965.598960763891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45965.598960763891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45965.598960763891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45965.598960763891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45965.598960763891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45965.598960763891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45965.598960763891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45965.598960763891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45965.598960763891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45965.598960763891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45965.598960763891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45965.598960763891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45965.598960763891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45965.598960763891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45965.598960763891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45965.598960763891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45965.598960763891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45965.598960763891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45965.598960763891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45965.598960763891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45965.598960763891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45965.598960763891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45965.598960763891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45965.598960763891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45965.598960763891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45965.598960763891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45965.598960763891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45965.598960763891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45965.598960763891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45965.598960763891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45965.598960763891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45965.598960763891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45965.598960763891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45965.598960763891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45965.598960763891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45965.598960763891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45965.598960763891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45965.598960763891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45965.598960763891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45965.598960763891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45965.598960763891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45965.598960763891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45965.598960763891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45965.598960763891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45965.598960763891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45965.598960763891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45965.598960763891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45965.598960763891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45965.598960763891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45965.598960763891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45965.598960763891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45965.598960763891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45965.598960763891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45965.598960763891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45965.598960763891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45965.598960763891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45965.598960763891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45965.598960763891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45965.598960763891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45965.598960763891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45965.598960763891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45965.598960763891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45965.598960763891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45965.598960763891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45965.598960763891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45965.598960763891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45965.598960763891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45965.598960763891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45965.598960763891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45965.598960763891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45965.598960763891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45965.598960763891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45965.598960763891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45965.598960763891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45965.598960763891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45965.598960763891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45965.598960763891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45965.598960763891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45965.598960763891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45965.598960763891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45965.598960763891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45965.598960763891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45965.598960763891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45965.598960763891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45965.598960763891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45965.598960763891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45965.598960763891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45965.598960763891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45965.598960763891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45965.598960763891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45965.598960763891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45965.598960763891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45965.598960763891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45965.598960763891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45965.598960763891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45965.598960763891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45965.598960763891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45965.598960763891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45965.598960763891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45965.598960763891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45965.598960763891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45965.598960763891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45965.598960763891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45965.598960763891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45965.598960763891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45965.598960763891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45965.598960763891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45965.598960763891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45965.598960763891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45965.598960763891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45965.598960763891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45965.598960763891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45965.598960763891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45965.598960763891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45965.598960763891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45965.598960763891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45965.598960763891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45965.598960763891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45965.598960763891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45965.598960763891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45965.598960763891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45965.598960763891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45965.598960763891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45965.598960763891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45965.598960763891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45965.598960763891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45965.598960763891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45965.598960763891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45965.598960763891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45965.598960763891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45965.598960763891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45965.598960763891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45965.598960763891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45965.598960763891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45965.598960763891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45965.598960763891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45965.598960763891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45965.598960763891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45965.598960763891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45965.598960763891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45965.598960763891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45965.598960763891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45965.598960763891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45965.598960763891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45965.598960763891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45965.598960763891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45965.598960763891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45965.598960763891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45965.598960763891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45965.598960763891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45965.598960763891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45965.598960763891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45965.598960763891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45965.598960763891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45965.598960763891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45965.598960763891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45965.598960763891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45965.598960763891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45965.598960763891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45965.598960763891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45965.598960763891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45965.598960763891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45965.598960763891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45965.598960763891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45965.598960763891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45965.598960763891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45965.598960763891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45965.598960763891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45965.598960763891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45965.598960763891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45965.598960763891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45965.598960763891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45965.598960763891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45965.598960763891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45965.598960763891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45965.598960763891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45965.598960763891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45965.598960763891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45965.598960763891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45965.598960763891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45965.598960763891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45965.598960763891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45965.598960763891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45965.598960763891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45965.598960763891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45965.598960763891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45965.598960763891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45965.598960763891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45965.598960763891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45965.598960763891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45965.598960763891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45965.598960763891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45965.598960763891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45965.598960763891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45965.598960763891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45965.598960763891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45965.598960763891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45965.598960763891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45965.598960763891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45965.598960763891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45965.598960763891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45965.598960763891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45965.598960763891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45965.598960763891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45965.598960763891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45965.598960763891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45965.598960763891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45965.598960763891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45965.598960763891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45965.598960763891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45965.598960763891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45965.598960763891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45965.598960763891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45965.598960763891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45965.598960763891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45965.598960763891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45965.598960763891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45965.598960763891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45965.598960763891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45965.598960763891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45965.598960763891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45965.598960763891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45965.598960763891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45965.598960763891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45965.598960763891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45965.598960763891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45965.598960763891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45965.598960763891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45965.598960763891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45965.598960763891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45965.598960763891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45965.598960763891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45965.598960763891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45965.598960763891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45965.598960763891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45965.598960763891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45965.598960763891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45965.598960763891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45965.598960763891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45965.598960763891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45965.598960763891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45965.598960763891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45965.598960763891</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262.1182430555491</v>
      </c>
      <c r="H2" s="98">
        <v>45703.474768518521</v>
      </c>
      <c r="I2" s="98" t="str">
        <f>IFERROR(VLOOKUP(D2,DB!A:F,6,0),"")</f>
        <v>SCECO</v>
      </c>
      <c r="J2" s="98" t="str">
        <f>IFERROR(VLOOKUP(D2,DB!A:G,7,0),"")</f>
        <v>Dead</v>
      </c>
      <c r="K2" s="100" t="s">
        <v>39116</v>
      </c>
      <c r="L2" s="93" t="str">
        <f>IFERROR(VLOOKUP(D2,DB!A:I,9,0),"")</f>
        <v>Latis</v>
      </c>
    </row>
    <row r="3" spans="1:16" ht="15" customHeight="1">
      <c r="A3" s="118"/>
      <c r="B3" s="118" t="str">
        <f>IFERROR(VLOOKUP(D3,DB!A:K,11,0),"")</f>
        <v/>
      </c>
      <c r="C3" s="119"/>
      <c r="D3" s="93"/>
      <c r="E3" s="97"/>
      <c r="F3" s="122"/>
      <c r="G3" s="123">
        <f ca="1">IFERROR(NOW()-F3,"")</f>
        <v>45965.598960648145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45965.598960648145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45965.598960648145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45965.598960648145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45965.598960648145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45965.598960648145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45965.598960648145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45965.598960648145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45965.598960648145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45965.598960648145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45965.598960648145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45965.598960648145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45965.598960648145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45965.598960648145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45965.598960648145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45965.598960648145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45965.598960648145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45965.598960648145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45965.598960648145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45965.598960648145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45965.598960648145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45965.598960648145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45965.598960648145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45965.598960648145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45965.598960648145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45965.598960648145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45965.598960648145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45965.598960648145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45965.598960648145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45965.598960648145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45965.598960648145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45965.598960648145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45965.598960648145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45965.598960648145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45965.598960648145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45965.598960648145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45965.598960648145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45965.598960648145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45965.598960648145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45965.598960648145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45965.598960648145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45965.598960648145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45965.598960648145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45965.598960648145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45965.598960648145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45965.598960648145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45965.598960648145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45965.598960648145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45965.598960648145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45965.598960648145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45965.598960648145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45965.598960648145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45965.598960648145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45965.598960648145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45965.598960648145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45965.598960648145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45965.598960648145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45965.598960648145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45965.598960648145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45965.598960648145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45965.598960648145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45965.598960648145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45965.598960648145</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45965.598960648145</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4"/>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73.766900462956983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39024</v>
      </c>
      <c r="F3" s="38">
        <v>45926.188877314817</v>
      </c>
      <c r="G3" s="143">
        <f t="shared" ref="G3" ca="1" si="0">IFERROR(NOW()-F3,"")</f>
        <v>39.410083333328657</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39024</v>
      </c>
      <c r="F4" s="152">
        <v>45948.661111111112</v>
      </c>
      <c r="G4" s="153">
        <f ca="1">IFERROR(NOW()-F4,"")</f>
        <v>16.937849537032889</v>
      </c>
      <c r="H4" s="152">
        <v>45948.661111111112</v>
      </c>
      <c r="I4" s="151" t="str">
        <f>IFERROR(VLOOKUP(D4,DB!A:F,6,0),"")</f>
        <v>SCECO</v>
      </c>
      <c r="J4" s="151" t="str">
        <f>IFERROR(VLOOKUP(D4,DB!A:G,7,0),"")</f>
        <v>Dead</v>
      </c>
      <c r="K4" s="151" t="s">
        <v>39122</v>
      </c>
      <c r="L4" s="151" t="str">
        <f>IFERROR(VLOOKUP(D4,DB!A:I,9,0),"")</f>
        <v>Latis</v>
      </c>
    </row>
    <row r="5" spans="1:13" ht="15">
      <c r="A5" s="151" t="s">
        <v>39123</v>
      </c>
      <c r="B5" s="151" t="str">
        <f>IFERROR(VLOOKUP(D5,DB!A:K,11,0),"")</f>
        <v>R5</v>
      </c>
      <c r="C5" s="151">
        <v>1</v>
      </c>
      <c r="D5" s="151" t="s">
        <v>35708</v>
      </c>
      <c r="E5" s="151" t="s">
        <v>39021</v>
      </c>
      <c r="F5" s="152">
        <v>45965.552361111113</v>
      </c>
      <c r="G5" s="153">
        <f ca="1">IFERROR(NOW()-F5,"")</f>
        <v>4.6599537032307126E-2</v>
      </c>
      <c r="H5" s="152">
        <v>45965.546805555554</v>
      </c>
      <c r="I5" s="151" t="str">
        <f>IFERROR(VLOOKUP(D5,DB!A:F,6,0),"")</f>
        <v>Generator-SG</v>
      </c>
      <c r="J5" s="151" t="str">
        <f>IFERROR(VLOOKUP(D5,DB!A:G,7,0),"")</f>
        <v>Vandalized</v>
      </c>
      <c r="K5" s="151" t="s">
        <v>39124</v>
      </c>
      <c r="L5" s="151" t="str">
        <f>IFERROR(VLOOKUP(D5,DB!A:I,9,0),"")</f>
        <v>Latis</v>
      </c>
    </row>
    <row r="6" spans="1:13" ht="15">
      <c r="A6" s="151" t="s">
        <v>39125</v>
      </c>
      <c r="B6" s="151" t="str">
        <f>IFERROR(VLOOKUP(D6,DB!A:K,11,0),"")</f>
        <v>R5</v>
      </c>
      <c r="C6" s="151">
        <v>1</v>
      </c>
      <c r="D6" s="151" t="s">
        <v>38929</v>
      </c>
      <c r="E6" s="151" t="s">
        <v>39021</v>
      </c>
      <c r="F6" s="152">
        <v>45965.573981481481</v>
      </c>
      <c r="G6" s="153">
        <f ca="1">IFERROR(NOW()-F6,"")</f>
        <v>2.4979166664707009E-2</v>
      </c>
      <c r="H6" s="152">
        <v>45965.568425925929</v>
      </c>
      <c r="I6" s="151" t="str">
        <f>IFERROR(VLOOKUP(D6,DB!A:F,6,0),"")</f>
        <v>Generator-SG</v>
      </c>
      <c r="J6" s="151" t="str">
        <f>IFERROR(VLOOKUP(D6,DB!A:G,7,0),"")</f>
        <v>In progress</v>
      </c>
      <c r="K6" s="151" t="s">
        <v>39126</v>
      </c>
      <c r="L6" s="151" t="str">
        <f>IFERROR(VLOOKUP(D6,DB!A:I,9,0),"")</f>
        <v>Latis</v>
      </c>
    </row>
    <row r="7" spans="1:13" ht="15">
      <c r="A7" s="151"/>
      <c r="B7" s="151" t="str">
        <f>IFERROR(VLOOKUP(D7,DB!A:K,11,0),"")</f>
        <v/>
      </c>
      <c r="C7" s="151"/>
      <c r="D7" s="151"/>
      <c r="E7" s="151"/>
      <c r="F7" s="152"/>
      <c r="G7" s="153">
        <f ca="1">IFERROR(NOW()-F7,"")</f>
        <v>45965.598960648145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45965.598960648145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45965.598960648145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45965.598960648145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45965.598960648145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45965.598960648145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45965.598960648145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45965.598960648145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45965.598960648145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45965.598960648145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45965.598960648145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45965.598960648145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45965.598960648145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45965.598960648145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45965.598960648145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45965.598960648145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45965.598960648145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45965.598960648145</v>
      </c>
      <c r="H24" s="152"/>
      <c r="I24" s="151" t="str">
        <f>IFERROR(VLOOKUP(D24,DB!A:F,6,0),"")</f>
        <v/>
      </c>
      <c r="J24" s="151" t="str">
        <f>IFERROR(VLOOKUP(D24,DB!A:G,7,0),"")</f>
        <v/>
      </c>
      <c r="K24" s="151"/>
      <c r="L24" s="151" t="str">
        <f>IFERROR(VLOOKUP(D24,DB!A:I,9,0),"")</f>
        <v/>
      </c>
    </row>
    <row r="25" spans="1:12" ht="15">
      <c r="A25" s="157"/>
      <c r="B25" s="157" t="str">
        <f>IFERROR(VLOOKUP(D25,DB!A:K,11,0),"")</f>
        <v/>
      </c>
      <c r="C25" s="157"/>
      <c r="D25" s="157"/>
      <c r="E25" s="157"/>
      <c r="F25" s="158"/>
      <c r="G25" s="159">
        <f ca="1">IFERROR(NOW()-F25,"")</f>
        <v>45965.598960648145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45965.598960648145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45965.598960648145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45965.598960648145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45965.598960648145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45965.598960648145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45965.598960648145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45965.598960648145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45965.598960648145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45965.598960648145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45965.598960648145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45965.598960648145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45965.598960648145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45965.598960648145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45965.598960648145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45965.598960648145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45965.598960648145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45965.598960648145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45965.598960648145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45965.598960648145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45965.598960648145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45965.598960648145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45965.598960648145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45965.598960648145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45965.598960648145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45965.598960648145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45965.598960648145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45965.598960648145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45965.598960648145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45965.598960648145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45965.598960648145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45965.598960648145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45965.598960648145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45965.598960648145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45965.598960648145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45965.598960648145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45965.598960648145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45965.598960648145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45965.598960648145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45965.598960648145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45965.598960648145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45965.598960648145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45965.598960648145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45965.598960648145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45965.598960648145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45965.598960648145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45965.598960648145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45965.598960648145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45965.598960648145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45965.598960648145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45965.598960648145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45965.598960648145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45965.598960648145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45965.598960648145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45965.598960648145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45965.598960648145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45965.598960648145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45965.598960648145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45965.598960648145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45965.598960648145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45965.598960648145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45965.598960648145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45965.598960648145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45965.598960648145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45965.598960648145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45965.598960648145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45965.598960648145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45965.598960648145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45965.598960648145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45965.598960648145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45965.598960648145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45965.598960648145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45965.598960648145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45965.598960648145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45965.598960648145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45965.598960648145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45965.598960648145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45965.598960648145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45965.598960648145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45965.598960648145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45965.598960648145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45965.598960648145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45965.598960648145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45965.598960648145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45965.598960648145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45965.598960648145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45965.598960648145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45965.598960648145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45965.598960648145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45965.598960648145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45965.598960648145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45965.598960648145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45965.598960648145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45965.598960648145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45965.598960648145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45965.598960648145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45965.598960648145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45965.598960648145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45965.598960648145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45965.598960648145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45965.598960648145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45965.598960648145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45965.598960648145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45965.598960648145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45965.598960648145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45965.598960648145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45965.598960648145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45965.598960648145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45965.598960648145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45965.598960648145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45965.598960648145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45965.598960648145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45965.598960648145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45965.598960648145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45965.598960648145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45965.598960648145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45965.598960648145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45965.598960648145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45965.598960648145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45965.598960648145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45965.598960648145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45965.598960648145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45965.598960648145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45965.598960648145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45965.598960648145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45965.598960648145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45965.598960648145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45965.598960648145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45965.598960648145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45965.598960648145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45965.598960648145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45965.598960648145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45965.598960648145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45965.598960648145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45965.598960648145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45965.598960648145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45965.598960648145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45965.598960648145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45965.598960648145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45965.598960648145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45965.598960648145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45965.598960648145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45965.598960648145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45965.598960648145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45965.598960648145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45965.598960648145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45965.598960648145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45965.598960648145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45965.598960648145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45965.598960648145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45965.598960648145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45965.598960648145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45965.598960648145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45965.598960648145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45965.598960648145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45965.598960648145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45965.598960648145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45965.598960648145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45965.598960648145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45965.598960648145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45965.598960648145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45965.598960648145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45965.598960648145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45965.598960648145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45965.598960648145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45965.598960648145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45965.598960648145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45965.598960648145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45965.598960648145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45965.598960648145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45965.598960648145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45965.598960648145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45965.598960648145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45965.598960648145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45965.598960648145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45965.598960648145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45965.598960648145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45965.598960648145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45965.598960648145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45965.598960648145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45965.598960648145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45965.598960648145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45965.598960648145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45965.598960648145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45965.598960648145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45965.598960648145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45965.598960648145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45965.598960648145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45965.598960648145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45965.598960648145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45965.598960648145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45965.598960648145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45965.598960648145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45965.598960648145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45965.598960648145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45965.598960648145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45965.598960648145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45965.598960648145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45965.598960648145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45965.598960648145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45965.598960648145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45965.598960648145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45965.598960648145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45965.598960648145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45965.598960648145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45965.598960648145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45965.598960648145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45965.598960648145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45965.598960648145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45965.598960648145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45965.598960648145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45965.598960648145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45965.598960648145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45965.598960648145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45965.598960648145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45965.598960648145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45965.598960648145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45965.598960648145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45965.598960648145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45965.598960648145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45965.598960648145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45965.598960648145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45965.598960648145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45965.598960648145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45965.598960648145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45965.598960648145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45965.598960648145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45965.598960648145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45965.598960648145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45965.598960648145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45965.598960648145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45965.598960648145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45965.598960648145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45965.598960648145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45965.598960648145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45965.598960648145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45965.598960648145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45965.598960648145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45965.598960648145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45965.598960648145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45965.598960648145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45965.598960648145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45965.598960648145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45965.598960648145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45965.598960648145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45965.598960648145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45965.598960648145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45965.598960648145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45965.598960648145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45965.598960648145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45965.598960648145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45965.598960648145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45965.598960648145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45965.598960648145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45965.598960648145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45965.598960648145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45965.598960648145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45965.598960648145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45965.598960648145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45965.598960648145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45965.598960648145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45965.598960648145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45965.598960648145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45965.598960648145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45965.598960648145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45965.598960648145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45965.598960648145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45965.598960648145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45965.598960648145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45965.598960648145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45965.598960648145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45965.598960648145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45965.598960648145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45965.598960648145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45965.598960648145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45965.598960648145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45965.598960648145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45965.598960648145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45965.598960648145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45965.598960648145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45965.598960648145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45965.598960648145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45965.598960648145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45965.598960648145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45965.598960648145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45965.598960648145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45965.598960648145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45965.598960648145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45965.598960648145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45965.598960648145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45965.598960648145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45965.598960648145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45965.598960648145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45965.598960648145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45965.598960648145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45965.598960648145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45965.598960648145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45965.598960648145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45965.598960648145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45965.598960648145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45965.598960648145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45965.598960648145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45965.598960648145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45965.598960648145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45965.598960648145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45965.598960648145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45965.598960648145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45965.598960648145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45965.598960648145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45965.598960648145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45965.598960648145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45965.598960648145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45965.598960648145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45965.598960648145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45965.598960648145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45965.598960648145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45965.598960648145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45965.598960648145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45965.598960648145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45965.598960648145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45965.598960648145</v>
      </c>
      <c r="H345" s="158"/>
      <c r="I345" s="157" t="str">
        <f>IFERROR(VLOOKUP(D345,DB!A:F,6,0),"")</f>
        <v/>
      </c>
      <c r="J345" s="157" t="str">
        <f>IFERROR(VLOOKUP(D345,DB!A:G,7,0),"")</f>
        <v/>
      </c>
      <c r="K345" s="157"/>
      <c r="L345" s="157" t="str">
        <f>IFERROR(VLOOKUP(D345,DB!A:I,9,0),"")</f>
        <v/>
      </c>
    </row>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5" ht="15"/>
    <row r="456" ht="15"/>
    <row r="458" ht="15"/>
    <row r="459" ht="15"/>
    <row r="460" ht="15"/>
    <row r="461" ht="15"/>
    <row r="463" ht="15"/>
    <row r="464" ht="15"/>
    <row r="471" ht="15"/>
    <row r="472" ht="15"/>
    <row r="473" ht="15"/>
    <row r="474" ht="15"/>
    <row r="475" ht="15"/>
    <row r="476" ht="15"/>
    <row r="479" ht="15"/>
    <row r="480" ht="15"/>
    <row r="481" ht="15"/>
    <row r="482" ht="15"/>
    <row r="483" ht="15"/>
    <row r="484" ht="15"/>
    <row r="485" ht="15"/>
    <row r="486" ht="15"/>
    <row r="487" ht="15"/>
    <row r="488" ht="15"/>
    <row r="489" ht="15"/>
    <row r="490"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6" ht="15"/>
    <row r="547" ht="15"/>
    <row r="584" ht="15"/>
    <row r="585" ht="15"/>
    <row r="586" ht="15"/>
    <row r="587" ht="15"/>
    <row r="588" ht="15"/>
    <row r="589" ht="15"/>
    <row r="590" ht="15"/>
    <row r="591" ht="15"/>
    <row r="592" ht="15"/>
    <row r="593"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2" ht="15"/>
    <row r="713" ht="15"/>
    <row r="883" ht="15"/>
    <row r="884" ht="15"/>
    <row r="885" ht="15"/>
    <row r="886" ht="15"/>
    <row r="887" ht="15"/>
    <row r="888"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1" ht="15"/>
    <row r="952" ht="15"/>
    <row r="958" ht="15"/>
    <row r="959" ht="15"/>
    <row r="961" ht="15"/>
    <row r="962" ht="15"/>
    <row r="963" ht="15"/>
    <row r="964" ht="15"/>
    <row r="965" ht="15"/>
    <row r="966" ht="15"/>
    <row r="967" ht="15"/>
    <row r="969" ht="15"/>
    <row r="970" ht="15"/>
    <row r="971"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0" ht="15"/>
    <row r="1041" ht="15"/>
    <row r="1042" ht="15"/>
    <row r="1043" ht="15"/>
    <row r="1044" ht="15"/>
    <row r="1045" ht="15"/>
    <row r="1046" ht="15"/>
    <row r="1047" ht="15"/>
    <row r="1048" ht="15"/>
    <row r="1049" ht="15"/>
    <row r="1050" ht="15"/>
    <row r="1051" ht="15"/>
    <row r="1052" ht="15"/>
    <row r="1053"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106" ht="15"/>
    <row r="1107" ht="15"/>
    <row r="1110" ht="15"/>
    <row r="1111" ht="15"/>
    <row r="1112" ht="15"/>
    <row r="1113" ht="15"/>
    <row r="1114" ht="15"/>
    <row r="1115" ht="15"/>
    <row r="1116" ht="15"/>
    <row r="1117" ht="15"/>
    <row r="1120" ht="15"/>
    <row r="1121" ht="15"/>
    <row r="1122" ht="15"/>
    <row r="1123" ht="15"/>
    <row r="1124" ht="15"/>
    <row r="1125" ht="15"/>
    <row r="1126" ht="15"/>
    <row r="1127" ht="15"/>
    <row r="1128" ht="15"/>
    <row r="1129" ht="15"/>
    <row r="1130" ht="15"/>
    <row r="1131" ht="15"/>
    <row r="1133" ht="15"/>
    <row r="1134" ht="15"/>
    <row r="1135" ht="15"/>
    <row r="1138" ht="15"/>
    <row r="1140" ht="15"/>
    <row r="1142" ht="15"/>
    <row r="1145" ht="15"/>
    <row r="1146" ht="15"/>
    <row r="1147" ht="15"/>
    <row r="1149" ht="15"/>
    <row r="1151" ht="15"/>
    <row r="1152" ht="15"/>
    <row r="1153" ht="15"/>
    <row r="1154" ht="15"/>
    <row r="1155" ht="15"/>
    <row r="1157" ht="15"/>
    <row r="1158" ht="15"/>
    <row r="1159" ht="15"/>
    <row r="1160" ht="15"/>
    <row r="1162" ht="15"/>
    <row r="1164" ht="15"/>
    <row r="1165" ht="15"/>
    <row r="1167" ht="15"/>
    <row r="1168" ht="15"/>
    <row r="1169" ht="15"/>
    <row r="1170" ht="15"/>
    <row r="1172" ht="15"/>
    <row r="1174" ht="15"/>
    <row r="1175" ht="15"/>
    <row r="1176" ht="15"/>
    <row r="1177" ht="15"/>
    <row r="1179" ht="15"/>
    <row r="1180" ht="15"/>
    <row r="1181" ht="15"/>
    <row r="1182" ht="15"/>
    <row r="1183" ht="15"/>
    <row r="1184" ht="15"/>
    <row r="1185" ht="15"/>
    <row r="1188" ht="15"/>
    <row r="1190" ht="15"/>
    <row r="1191" ht="15"/>
    <row r="1192" ht="15"/>
    <row r="1193" ht="15"/>
    <row r="1194" ht="15"/>
    <row r="1195" ht="15"/>
    <row r="1196" ht="15"/>
    <row r="1197" ht="15"/>
    <row r="1200" ht="15"/>
    <row r="1201" ht="15"/>
    <row r="1203" ht="15"/>
    <row r="1205" ht="15"/>
    <row r="1206" ht="15"/>
    <row r="1207" ht="15"/>
    <row r="1208" ht="15"/>
    <row r="1209" ht="15"/>
    <row r="1213" ht="15"/>
    <row r="1214" ht="15"/>
    <row r="1216" ht="15"/>
    <row r="1217" ht="15"/>
    <row r="1220" ht="15"/>
    <row r="1221" ht="15"/>
    <row r="1225" ht="15"/>
    <row r="1232" ht="15"/>
    <row r="1234" ht="15"/>
    <row r="1235" ht="15"/>
    <row r="1236" ht="15"/>
    <row r="1243" ht="15"/>
    <row r="1244" ht="15"/>
    <row r="1245" ht="15"/>
    <row r="1246" ht="15"/>
    <row r="1248" ht="15"/>
    <row r="1250" ht="15"/>
    <row r="1259" ht="15"/>
    <row r="1260" ht="15"/>
    <row r="1261" ht="15"/>
    <row r="1264" ht="15"/>
  </sheetData>
  <dataValidations count="2">
    <dataValidation allowBlank="1" showInputMessage="1" showErrorMessage="1" sqref="E1" xr:uid="{920C6338-E771-4DAE-8C89-92A9093EA4DE}"/>
    <dataValidation type="list" allowBlank="1" showInputMessage="1" showErrorMessage="1" sqref="E2:E3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39127</v>
      </c>
      <c r="B2" s="171" t="str">
        <f>IFERROR(VLOOKUP(D2,DB!A:K,11,0),"")</f>
        <v>R6</v>
      </c>
      <c r="C2" s="168">
        <v>1</v>
      </c>
      <c r="D2" s="171" t="s">
        <v>36448</v>
      </c>
      <c r="E2" s="102" t="s">
        <v>39021</v>
      </c>
      <c r="F2" s="175">
        <v>45965.542002314818</v>
      </c>
      <c r="G2" s="115">
        <f ca="1">IFERROR(NOW()-F2,"-")</f>
        <v>5.6958333327202126E-2</v>
      </c>
      <c r="H2" s="173">
        <v>45965.527743055558</v>
      </c>
      <c r="I2" s="171" t="str">
        <f>IFERROR(VLOOKUP(D2,DB!A:F,6,0),"")</f>
        <v>SCECO</v>
      </c>
      <c r="J2" s="102" t="str">
        <f>IFERROR(VLOOKUP(D2,DB!A:G,7,0),"")</f>
        <v>Dead</v>
      </c>
      <c r="K2" s="169" t="s">
        <v>39128</v>
      </c>
      <c r="L2" s="174" t="str">
        <f>IFERROR(VLOOKUP(D2,DB!A:I,9,0),"")</f>
        <v>Latis</v>
      </c>
    </row>
    <row r="3" spans="1:16383" ht="31.5" customHeight="1">
      <c r="A3" s="170" t="s">
        <v>39129</v>
      </c>
      <c r="B3" s="171" t="str">
        <f>IFERROR(VLOOKUP(D3,DB!A:K,11,0),"")</f>
        <v>R6</v>
      </c>
      <c r="C3" s="168">
        <v>1</v>
      </c>
      <c r="D3" s="171" t="s">
        <v>36386</v>
      </c>
      <c r="E3" s="102" t="s">
        <v>39021</v>
      </c>
      <c r="F3" s="173">
        <v>45965.53974537037</v>
      </c>
      <c r="G3" s="115">
        <f ca="1">IFERROR(NOW()-F3,"-")</f>
        <v>5.9215277775365394E-2</v>
      </c>
      <c r="H3" s="173">
        <v>45965.536921296298</v>
      </c>
      <c r="I3" s="171" t="str">
        <f>IFERROR(VLOOKUP(D3,DB!A:F,6,0),"")</f>
        <v>SCECO</v>
      </c>
      <c r="J3" s="102" t="str">
        <f>IFERROR(VLOOKUP(D3,DB!A:G,7,0),"")</f>
        <v>Dead</v>
      </c>
      <c r="K3" s="169" t="s">
        <v>39130</v>
      </c>
      <c r="L3" s="174" t="str">
        <f>IFERROR(VLOOKUP(D3,DB!A:I,9,0),"")</f>
        <v>Latis</v>
      </c>
    </row>
    <row r="4" spans="1:16383" ht="31.5" customHeight="1">
      <c r="A4" s="170"/>
      <c r="B4" s="171" t="str">
        <f>IFERROR(VLOOKUP(D4,DB!A:K,11,0),"")</f>
        <v/>
      </c>
      <c r="C4" s="168"/>
      <c r="D4" s="171"/>
      <c r="E4" s="102"/>
      <c r="F4" s="173"/>
      <c r="G4" s="115">
        <f ca="1">IFERROR(NOW()-F4,"-")</f>
        <v>45965.598960648145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45965.598960648145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45965.598960648145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45965.598960648145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45965.598960648145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45965.598960648145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45965.598960648145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45965.598960648145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45965.598960648145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45965.598960648145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45965.598960648145</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45965.598960648145</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45965.598960648145</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45965.598960648145</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45965.598960648145</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45965.598960648145</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45965.598960648145</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45965.598960648145</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45965.598960648145</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45965.598960648145</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45965.598960648145</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45965.598960648145</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45965.598960648145</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45965.598960648145</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45965.598960648145</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45965.598960648145</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45965.598960648145</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45965.598960648145</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45965.598960648145</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45965.598960648145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45965.598960648145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45965.598960648145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45965.598960648145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45965.598960648145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45965.598960648145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45965.598960648145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45965.598960648145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45965.598960648145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45965.598960648145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45965.598960648145</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45965.598960648145</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45965.598960648145</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45965.598960648145</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45965.598960648145</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45965.598960648145</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45965.598960648145</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45965.598960648145</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45965.598960648145</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45965.598960648145</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2025-11-04T11:23:02Z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